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-150" windowWidth="9780" windowHeight="9375" tabRatio="801" activeTab="5"/>
  </bookViews>
  <sheets>
    <sheet name="Jury" sheetId="22" r:id="rId1"/>
    <sheet name="EX AEQUO " sheetId="16" state="hidden" r:id="rId2"/>
    <sheet name="COTES" sheetId="11" state="hidden" r:id="rId3"/>
    <sheet name="Meilleures Perf." sheetId="23" r:id="rId4"/>
    <sheet name="STAT" sheetId="24" r:id="rId5"/>
    <sheet name="EA-F Class" sheetId="28" r:id="rId6"/>
    <sheet name="EA-M Class" sheetId="29" r:id="rId7"/>
    <sheet name="PO-F Class" sheetId="30" r:id="rId8"/>
    <sheet name="PO-M Class" sheetId="31" r:id="rId9"/>
    <sheet name="Feuil1" sheetId="27" r:id="rId10"/>
  </sheets>
  <externalReferences>
    <externalReference r:id="rId11"/>
  </externalReferences>
  <definedNames>
    <definedName name="_xlnm._FilterDatabase" localSheetId="2" hidden="1">COTES!$A$1:$A$95</definedName>
    <definedName name="_xlnm._FilterDatabase" localSheetId="7" hidden="1">'PO-F Class'!$A$1:$R$7</definedName>
    <definedName name="_xlnm._FilterDatabase" localSheetId="8" hidden="1">'PO-M Class'!$A$1:$R$42</definedName>
    <definedName name="CERC" localSheetId="5">COTES!#REF!</definedName>
    <definedName name="CERC" localSheetId="6">COTES!#REF!</definedName>
    <definedName name="CERC" localSheetId="7">[1]COTES!#REF!</definedName>
    <definedName name="CERC" localSheetId="8">[1]COTES!#REF!</definedName>
    <definedName name="CERC">COTES!#REF!</definedName>
    <definedName name="dis" localSheetId="5">COTES!#REF!</definedName>
    <definedName name="dis" localSheetId="6">COTES!#REF!</definedName>
    <definedName name="dis" localSheetId="7">[1]COTES!#REF!</definedName>
    <definedName name="dis" localSheetId="8">[1]COTES!#REF!</definedName>
    <definedName name="dis">COTES!#REF!</definedName>
    <definedName name="DIST" localSheetId="2">COTES!#REF!</definedName>
    <definedName name="HAIES" localSheetId="7">[1]COTES!$F$10:$G$54</definedName>
    <definedName name="HAIES" localSheetId="8">[1]COTES!$F$10:$G$54</definedName>
    <definedName name="HAIES">COTES!$F$10:$G$54</definedName>
    <definedName name="HAIES40" localSheetId="5">COTES!#REF!</definedName>
    <definedName name="HAIES40" localSheetId="6">COTES!#REF!</definedName>
    <definedName name="HAIES40" localSheetId="7">[1]COTES!#REF!</definedName>
    <definedName name="HAIES40" localSheetId="8">[1]COTES!#REF!</definedName>
    <definedName name="HAIES40">COTES!#REF!</definedName>
    <definedName name="HAIES50">COTES!$F$10:$G$29</definedName>
    <definedName name="HAIESPOF" localSheetId="7">[1]COTES!$Q$10:$R$54</definedName>
    <definedName name="HAIESPOF" localSheetId="8">[1]COTES!$Q$10:$R$54</definedName>
    <definedName name="HAIESPOF">COTES!$Q$10:$R$54</definedName>
    <definedName name="HAUT">COTES!$H$10:$I$54</definedName>
    <definedName name="HAUTPOF">COTES!$S$10:$T$54</definedName>
    <definedName name="ht" localSheetId="2">COTES!$H$10:$I$29</definedName>
    <definedName name="_xlnm.Print_Titles" localSheetId="7">'PO-F Class'!$1:$7</definedName>
    <definedName name="_xlnm.Print_Titles" localSheetId="8">'PO-M Class'!$1:$1</definedName>
    <definedName name="lg" localSheetId="5">COTES!#REF!</definedName>
    <definedName name="lg" localSheetId="6">COTES!#REF!</definedName>
    <definedName name="lg" localSheetId="7">[1]COTES!#REF!</definedName>
    <definedName name="lg" localSheetId="8">[1]COTES!#REF!</definedName>
    <definedName name="lg">COTES!#REF!</definedName>
    <definedName name="LONG" localSheetId="2">COTES!#REF!</definedName>
    <definedName name="MB" localSheetId="7">[1]COTES!$L$10:$M$54</definedName>
    <definedName name="MB" localSheetId="8">[1]COTES!$L$10:$M$54</definedName>
    <definedName name="MB">COTES!$L$10:$M$54</definedName>
    <definedName name="MBPOF" localSheetId="7">[1]COTES!$W$10:$X$54</definedName>
    <definedName name="MBPOF" localSheetId="8">[1]COTES!$W$10:$X$54</definedName>
    <definedName name="MBPOF">COTES!$W$10:$X$54</definedName>
    <definedName name="pds" localSheetId="5">COTES!#REF!</definedName>
    <definedName name="pds" localSheetId="6">COTES!#REF!</definedName>
    <definedName name="pds" localSheetId="7">[1]COTES!#REF!</definedName>
    <definedName name="pds" localSheetId="8">[1]COTES!#REF!</definedName>
    <definedName name="pds">COTES!#REF!</definedName>
    <definedName name="PENT" localSheetId="7">[1]COTES!$J$10:$K$54</definedName>
    <definedName name="PENT" localSheetId="8">[1]COTES!$J$10:$K$54</definedName>
    <definedName name="PENT">COTES!$J$10:$K$54</definedName>
    <definedName name="PENTPOF" localSheetId="7">[1]COTES!$U$10:$V$54</definedName>
    <definedName name="PENTPOF" localSheetId="8">[1]COTES!$U$10:$V$54</definedName>
    <definedName name="PENTPOF">COTES!$U$10:$V$54</definedName>
    <definedName name="POIDS" localSheetId="2">COTES!#REF!</definedName>
    <definedName name="TRIPLE" localSheetId="2">COTES!$J$10:$K$29</definedName>
    <definedName name="VIT" localSheetId="7">[1]COTES!$D$10:$E$54</definedName>
    <definedName name="VIT" localSheetId="8">[1]COTES!$D$10:$E$54</definedName>
    <definedName name="VIT">COTES!$D$10:$E$54</definedName>
    <definedName name="VITPOF" localSheetId="7">[1]COTES!$O$10:$P$54</definedName>
    <definedName name="VITPOF" localSheetId="8">[1]COTES!$O$10:$P$54</definedName>
    <definedName name="VITPOF">COTES!$O$10:$P$54</definedName>
    <definedName name="VORT">COTES!$L$10:$M$29</definedName>
    <definedName name="_xlnm.Print_Area" localSheetId="2">COTES!$O$5:$X$54</definedName>
    <definedName name="_xlnm.Print_Area" localSheetId="1">'EX AEQUO '!$A$1:$G$21</definedName>
    <definedName name="_xlnm.Print_Area" localSheetId="0">Jury!$F$2:$H$27</definedName>
    <definedName name="_xlnm.Print_Area" localSheetId="7">'PO-F Class'!$A$1:$Q$7</definedName>
    <definedName name="_xlnm.Print_Area" localSheetId="8">'PO-M Class'!$A$1:$Q$42</definedName>
  </definedNames>
  <calcPr calcId="124519"/>
</workbook>
</file>

<file path=xl/calcChain.xml><?xml version="1.0" encoding="utf-8"?>
<calcChain xmlns="http://schemas.openxmlformats.org/spreadsheetml/2006/main">
  <c r="W42" i="31"/>
  <c r="V42"/>
  <c r="U42"/>
  <c r="T42"/>
  <c r="S42"/>
  <c r="N42"/>
  <c r="L42"/>
  <c r="H42"/>
  <c r="W41"/>
  <c r="V41"/>
  <c r="U41"/>
  <c r="T41"/>
  <c r="S41"/>
  <c r="N41"/>
  <c r="L41"/>
  <c r="H41"/>
  <c r="W37"/>
  <c r="V37"/>
  <c r="U37"/>
  <c r="T37"/>
  <c r="S37"/>
  <c r="N37"/>
  <c r="L37"/>
  <c r="H37"/>
  <c r="W34"/>
  <c r="V34"/>
  <c r="U34"/>
  <c r="T34"/>
  <c r="S34"/>
  <c r="N34"/>
  <c r="L34"/>
  <c r="H34"/>
  <c r="W31"/>
  <c r="V31"/>
  <c r="U31"/>
  <c r="T31"/>
  <c r="S31"/>
  <c r="N31"/>
  <c r="L31"/>
  <c r="H31"/>
  <c r="W29"/>
  <c r="V29"/>
  <c r="U29"/>
  <c r="T29"/>
  <c r="S29"/>
  <c r="N29"/>
  <c r="L29"/>
  <c r="H29"/>
  <c r="P29" s="1"/>
  <c r="W28"/>
  <c r="V28"/>
  <c r="U28"/>
  <c r="T28"/>
  <c r="S28"/>
  <c r="N28"/>
  <c r="L28"/>
  <c r="H28"/>
  <c r="W27"/>
  <c r="V27"/>
  <c r="U27"/>
  <c r="T27"/>
  <c r="S27"/>
  <c r="N27"/>
  <c r="L27"/>
  <c r="H27"/>
  <c r="P27" s="1"/>
  <c r="W24"/>
  <c r="V24"/>
  <c r="U24"/>
  <c r="T24"/>
  <c r="S24"/>
  <c r="N24"/>
  <c r="L24"/>
  <c r="H24"/>
  <c r="W23"/>
  <c r="V23"/>
  <c r="U23"/>
  <c r="T23"/>
  <c r="S23"/>
  <c r="N23"/>
  <c r="L23"/>
  <c r="H23"/>
  <c r="P23" s="1"/>
  <c r="W22"/>
  <c r="V22"/>
  <c r="U22"/>
  <c r="T22"/>
  <c r="S22"/>
  <c r="N22"/>
  <c r="L22"/>
  <c r="H22"/>
  <c r="W19"/>
  <c r="V19"/>
  <c r="U19"/>
  <c r="T19"/>
  <c r="S19"/>
  <c r="N19"/>
  <c r="L19"/>
  <c r="H19"/>
  <c r="P19" s="1"/>
  <c r="W17"/>
  <c r="V17"/>
  <c r="U17"/>
  <c r="T17"/>
  <c r="S17"/>
  <c r="N17"/>
  <c r="L17"/>
  <c r="H17"/>
  <c r="W15"/>
  <c r="V15"/>
  <c r="U15"/>
  <c r="T15"/>
  <c r="S15"/>
  <c r="N15"/>
  <c r="L15"/>
  <c r="H15"/>
  <c r="P15" s="1"/>
  <c r="W12"/>
  <c r="V12"/>
  <c r="U12"/>
  <c r="T12"/>
  <c r="S12"/>
  <c r="N12"/>
  <c r="L12"/>
  <c r="H12"/>
  <c r="W8"/>
  <c r="V8"/>
  <c r="U8"/>
  <c r="T8"/>
  <c r="S8"/>
  <c r="N8"/>
  <c r="L8"/>
  <c r="H8"/>
  <c r="P8" s="1"/>
  <c r="W6"/>
  <c r="V6"/>
  <c r="U6"/>
  <c r="T6"/>
  <c r="S6"/>
  <c r="N6"/>
  <c r="L6"/>
  <c r="H6"/>
  <c r="W5"/>
  <c r="V5"/>
  <c r="U5"/>
  <c r="T5"/>
  <c r="S5"/>
  <c r="N5"/>
  <c r="L5"/>
  <c r="H5"/>
  <c r="P5" s="1"/>
  <c r="W4"/>
  <c r="V4"/>
  <c r="U4"/>
  <c r="T4"/>
  <c r="S4"/>
  <c r="N4"/>
  <c r="L4"/>
  <c r="H4"/>
  <c r="W38"/>
  <c r="V38"/>
  <c r="U38"/>
  <c r="T38"/>
  <c r="S38"/>
  <c r="N38"/>
  <c r="L38"/>
  <c r="F38"/>
  <c r="P38" s="1"/>
  <c r="W40"/>
  <c r="V40"/>
  <c r="U40"/>
  <c r="T40"/>
  <c r="S40"/>
  <c r="N40"/>
  <c r="L40"/>
  <c r="F40"/>
  <c r="W36"/>
  <c r="V36"/>
  <c r="U36"/>
  <c r="T36"/>
  <c r="S36"/>
  <c r="N36"/>
  <c r="L36"/>
  <c r="F36"/>
  <c r="P36" s="1"/>
  <c r="W39"/>
  <c r="V39"/>
  <c r="U39"/>
  <c r="T39"/>
  <c r="S39"/>
  <c r="N39"/>
  <c r="L39"/>
  <c r="F39"/>
  <c r="W32"/>
  <c r="V32"/>
  <c r="U32"/>
  <c r="T32"/>
  <c r="S32"/>
  <c r="N32"/>
  <c r="L32"/>
  <c r="F32"/>
  <c r="P32" s="1"/>
  <c r="W26"/>
  <c r="V26"/>
  <c r="U26"/>
  <c r="T26"/>
  <c r="S26"/>
  <c r="N26"/>
  <c r="L26"/>
  <c r="F26"/>
  <c r="W35"/>
  <c r="V35"/>
  <c r="U35"/>
  <c r="T35"/>
  <c r="S35"/>
  <c r="N35"/>
  <c r="L35"/>
  <c r="F35"/>
  <c r="P35" s="1"/>
  <c r="W33"/>
  <c r="V33"/>
  <c r="U33"/>
  <c r="T33"/>
  <c r="S33"/>
  <c r="N33"/>
  <c r="L33"/>
  <c r="F33"/>
  <c r="W30"/>
  <c r="V30"/>
  <c r="U30"/>
  <c r="T30"/>
  <c r="S30"/>
  <c r="N30"/>
  <c r="L30"/>
  <c r="F30"/>
  <c r="P30" s="1"/>
  <c r="W25"/>
  <c r="V25"/>
  <c r="U25"/>
  <c r="T25"/>
  <c r="S25"/>
  <c r="N25"/>
  <c r="L25"/>
  <c r="F25"/>
  <c r="W21"/>
  <c r="V21"/>
  <c r="U21"/>
  <c r="T21"/>
  <c r="S21"/>
  <c r="N21"/>
  <c r="L21"/>
  <c r="F21"/>
  <c r="P21" s="1"/>
  <c r="W20"/>
  <c r="V20"/>
  <c r="U20"/>
  <c r="T20"/>
  <c r="S20"/>
  <c r="N20"/>
  <c r="L20"/>
  <c r="F20"/>
  <c r="W18"/>
  <c r="V18"/>
  <c r="U18"/>
  <c r="T18"/>
  <c r="S18"/>
  <c r="N18"/>
  <c r="L18"/>
  <c r="F18"/>
  <c r="P18" s="1"/>
  <c r="W13"/>
  <c r="V13"/>
  <c r="U13"/>
  <c r="T13"/>
  <c r="S13"/>
  <c r="N13"/>
  <c r="L13"/>
  <c r="F13"/>
  <c r="W10"/>
  <c r="V10"/>
  <c r="U10"/>
  <c r="T10"/>
  <c r="S10"/>
  <c r="N10"/>
  <c r="L10"/>
  <c r="F10"/>
  <c r="P10" s="1"/>
  <c r="W3"/>
  <c r="V3"/>
  <c r="U3"/>
  <c r="T3"/>
  <c r="S3"/>
  <c r="N3"/>
  <c r="L3"/>
  <c r="F3"/>
  <c r="W14"/>
  <c r="V14"/>
  <c r="U14"/>
  <c r="T14"/>
  <c r="S14"/>
  <c r="N14"/>
  <c r="L14"/>
  <c r="F14"/>
  <c r="P14" s="1"/>
  <c r="W9"/>
  <c r="V9"/>
  <c r="U9"/>
  <c r="T9"/>
  <c r="S9"/>
  <c r="N9"/>
  <c r="L9"/>
  <c r="F9"/>
  <c r="W7"/>
  <c r="V7"/>
  <c r="U7"/>
  <c r="T7"/>
  <c r="S7"/>
  <c r="N7"/>
  <c r="L7"/>
  <c r="F7"/>
  <c r="P7" s="1"/>
  <c r="W11"/>
  <c r="V11"/>
  <c r="U11"/>
  <c r="T11"/>
  <c r="S11"/>
  <c r="N11"/>
  <c r="L11"/>
  <c r="F11"/>
  <c r="W16"/>
  <c r="V16"/>
  <c r="U16"/>
  <c r="T16"/>
  <c r="S16"/>
  <c r="N16"/>
  <c r="L16"/>
  <c r="F16"/>
  <c r="W2"/>
  <c r="V2"/>
  <c r="U2"/>
  <c r="T2"/>
  <c r="S2"/>
  <c r="N2"/>
  <c r="L2"/>
  <c r="F2"/>
  <c r="W33" i="30"/>
  <c r="V33"/>
  <c r="U33"/>
  <c r="T33"/>
  <c r="S33"/>
  <c r="N33"/>
  <c r="L33"/>
  <c r="H33"/>
  <c r="W35"/>
  <c r="V35"/>
  <c r="U35"/>
  <c r="T35"/>
  <c r="S35"/>
  <c r="N35"/>
  <c r="L35"/>
  <c r="H35"/>
  <c r="W34"/>
  <c r="V34"/>
  <c r="U34"/>
  <c r="T34"/>
  <c r="S34"/>
  <c r="N34"/>
  <c r="L34"/>
  <c r="H34"/>
  <c r="W36"/>
  <c r="V36"/>
  <c r="U36"/>
  <c r="T36"/>
  <c r="S36"/>
  <c r="N36"/>
  <c r="L36"/>
  <c r="H36"/>
  <c r="W37"/>
  <c r="V37"/>
  <c r="U37"/>
  <c r="T37"/>
  <c r="S37"/>
  <c r="N37"/>
  <c r="L37"/>
  <c r="H37"/>
  <c r="W38"/>
  <c r="V38"/>
  <c r="U38"/>
  <c r="T38"/>
  <c r="S38"/>
  <c r="N38"/>
  <c r="L38"/>
  <c r="H38"/>
  <c r="W39"/>
  <c r="V39"/>
  <c r="U39"/>
  <c r="T39"/>
  <c r="S39"/>
  <c r="N39"/>
  <c r="L39"/>
  <c r="H39"/>
  <c r="W40"/>
  <c r="V40"/>
  <c r="U40"/>
  <c r="T40"/>
  <c r="S40"/>
  <c r="N40"/>
  <c r="L40"/>
  <c r="H40"/>
  <c r="W41"/>
  <c r="V41"/>
  <c r="U41"/>
  <c r="T41"/>
  <c r="S41"/>
  <c r="N41"/>
  <c r="L41"/>
  <c r="H41"/>
  <c r="W43"/>
  <c r="V43"/>
  <c r="U43"/>
  <c r="T43"/>
  <c r="S43"/>
  <c r="N43"/>
  <c r="L43"/>
  <c r="H43"/>
  <c r="W42"/>
  <c r="V42"/>
  <c r="U42"/>
  <c r="T42"/>
  <c r="S42"/>
  <c r="N42"/>
  <c r="L42"/>
  <c r="H42"/>
  <c r="W44"/>
  <c r="V44"/>
  <c r="U44"/>
  <c r="T44"/>
  <c r="S44"/>
  <c r="N44"/>
  <c r="L44"/>
  <c r="H44"/>
  <c r="W46"/>
  <c r="V46"/>
  <c r="U46"/>
  <c r="T46"/>
  <c r="S46"/>
  <c r="N46"/>
  <c r="L46"/>
  <c r="H46"/>
  <c r="W45"/>
  <c r="V45"/>
  <c r="U45"/>
  <c r="T45"/>
  <c r="S45"/>
  <c r="N45"/>
  <c r="L45"/>
  <c r="H45"/>
  <c r="W47"/>
  <c r="V47"/>
  <c r="U47"/>
  <c r="T47"/>
  <c r="S47"/>
  <c r="N47"/>
  <c r="L47"/>
  <c r="H47"/>
  <c r="W32"/>
  <c r="V32"/>
  <c r="U32"/>
  <c r="T32"/>
  <c r="S32"/>
  <c r="N32"/>
  <c r="L32"/>
  <c r="F32"/>
  <c r="W10"/>
  <c r="V10"/>
  <c r="U10"/>
  <c r="T10"/>
  <c r="S10"/>
  <c r="N10"/>
  <c r="L10"/>
  <c r="F10"/>
  <c r="W30"/>
  <c r="V30"/>
  <c r="U30"/>
  <c r="T30"/>
  <c r="S30"/>
  <c r="N30"/>
  <c r="L30"/>
  <c r="F30"/>
  <c r="W29"/>
  <c r="V29"/>
  <c r="U29"/>
  <c r="T29"/>
  <c r="S29"/>
  <c r="N29"/>
  <c r="L29"/>
  <c r="F29"/>
  <c r="W27"/>
  <c r="V27"/>
  <c r="U27"/>
  <c r="T27"/>
  <c r="S27"/>
  <c r="N27"/>
  <c r="L27"/>
  <c r="F27"/>
  <c r="W28"/>
  <c r="V28"/>
  <c r="U28"/>
  <c r="T28"/>
  <c r="S28"/>
  <c r="N28"/>
  <c r="L28"/>
  <c r="F28"/>
  <c r="W26"/>
  <c r="V26"/>
  <c r="U26"/>
  <c r="T26"/>
  <c r="S26"/>
  <c r="N26"/>
  <c r="L26"/>
  <c r="F26"/>
  <c r="W24"/>
  <c r="V24"/>
  <c r="U24"/>
  <c r="T24"/>
  <c r="S24"/>
  <c r="N24"/>
  <c r="L24"/>
  <c r="F24"/>
  <c r="W25"/>
  <c r="V25"/>
  <c r="U25"/>
  <c r="T25"/>
  <c r="S25"/>
  <c r="N25"/>
  <c r="L25"/>
  <c r="F25"/>
  <c r="W23"/>
  <c r="V23"/>
  <c r="U23"/>
  <c r="T23"/>
  <c r="S23"/>
  <c r="N23"/>
  <c r="L23"/>
  <c r="F23"/>
  <c r="W20"/>
  <c r="V20"/>
  <c r="U20"/>
  <c r="T20"/>
  <c r="S20"/>
  <c r="N20"/>
  <c r="L20"/>
  <c r="F20"/>
  <c r="W21"/>
  <c r="V21"/>
  <c r="U21"/>
  <c r="T21"/>
  <c r="S21"/>
  <c r="N21"/>
  <c r="L21"/>
  <c r="F21"/>
  <c r="W22"/>
  <c r="V22"/>
  <c r="U22"/>
  <c r="T22"/>
  <c r="S22"/>
  <c r="N22"/>
  <c r="L22"/>
  <c r="F22"/>
  <c r="W18"/>
  <c r="V18"/>
  <c r="U18"/>
  <c r="T18"/>
  <c r="S18"/>
  <c r="N18"/>
  <c r="L18"/>
  <c r="F18"/>
  <c r="W19"/>
  <c r="V19"/>
  <c r="U19"/>
  <c r="T19"/>
  <c r="S19"/>
  <c r="N19"/>
  <c r="L19"/>
  <c r="F19"/>
  <c r="W14"/>
  <c r="V14"/>
  <c r="U14"/>
  <c r="T14"/>
  <c r="S14"/>
  <c r="N14"/>
  <c r="L14"/>
  <c r="F14"/>
  <c r="W15"/>
  <c r="V15"/>
  <c r="U15"/>
  <c r="T15"/>
  <c r="S15"/>
  <c r="N15"/>
  <c r="L15"/>
  <c r="F15"/>
  <c r="W16"/>
  <c r="V16"/>
  <c r="U16"/>
  <c r="T16"/>
  <c r="S16"/>
  <c r="N16"/>
  <c r="L16"/>
  <c r="F16"/>
  <c r="W17"/>
  <c r="V17"/>
  <c r="U17"/>
  <c r="T17"/>
  <c r="S17"/>
  <c r="N17"/>
  <c r="L17"/>
  <c r="F17"/>
  <c r="W31"/>
  <c r="V31"/>
  <c r="U31"/>
  <c r="T31"/>
  <c r="S31"/>
  <c r="N31"/>
  <c r="L31"/>
  <c r="F31"/>
  <c r="W13"/>
  <c r="V13"/>
  <c r="U13"/>
  <c r="T13"/>
  <c r="S13"/>
  <c r="N13"/>
  <c r="L13"/>
  <c r="F13"/>
  <c r="W11"/>
  <c r="V11"/>
  <c r="U11"/>
  <c r="T11"/>
  <c r="S11"/>
  <c r="N11"/>
  <c r="L11"/>
  <c r="F11"/>
  <c r="W12"/>
  <c r="V12"/>
  <c r="U12"/>
  <c r="T12"/>
  <c r="S12"/>
  <c r="N12"/>
  <c r="L12"/>
  <c r="F12"/>
  <c r="W9"/>
  <c r="V9"/>
  <c r="U9"/>
  <c r="T9"/>
  <c r="S9"/>
  <c r="N9"/>
  <c r="L9"/>
  <c r="F9"/>
  <c r="W8"/>
  <c r="V8"/>
  <c r="U8"/>
  <c r="T8"/>
  <c r="S8"/>
  <c r="N8"/>
  <c r="L8"/>
  <c r="F8"/>
  <c r="P16" i="31" l="1"/>
  <c r="P34"/>
  <c r="P41"/>
  <c r="P8" i="30"/>
  <c r="P12"/>
  <c r="P13"/>
  <c r="P17"/>
  <c r="P15"/>
  <c r="P19"/>
  <c r="P22"/>
  <c r="P20"/>
  <c r="P25"/>
  <c r="P26"/>
  <c r="P27"/>
  <c r="P30"/>
  <c r="P32"/>
  <c r="P45"/>
  <c r="P44"/>
  <c r="P43"/>
  <c r="P40"/>
  <c r="P38"/>
  <c r="P36"/>
  <c r="P35"/>
  <c r="P2" i="31"/>
  <c r="P11"/>
  <c r="P9"/>
  <c r="P3"/>
  <c r="P13"/>
  <c r="P20"/>
  <c r="P25"/>
  <c r="P33"/>
  <c r="P26"/>
  <c r="P39"/>
  <c r="P40"/>
  <c r="P4"/>
  <c r="P6"/>
  <c r="P12"/>
  <c r="P17"/>
  <c r="P22"/>
  <c r="P24"/>
  <c r="P28"/>
  <c r="P31"/>
  <c r="P37"/>
  <c r="P42"/>
  <c r="P9" i="30"/>
  <c r="P11"/>
  <c r="P31"/>
  <c r="P16"/>
  <c r="P14"/>
  <c r="P18"/>
  <c r="P21"/>
  <c r="P23"/>
  <c r="P24"/>
  <c r="P28"/>
  <c r="P29"/>
  <c r="P10"/>
  <c r="P47"/>
  <c r="P46"/>
  <c r="P42"/>
  <c r="P41"/>
  <c r="P39"/>
  <c r="P37"/>
  <c r="P34"/>
  <c r="P33"/>
  <c r="W4" i="29" l="1"/>
  <c r="V4"/>
  <c r="U4"/>
  <c r="T4"/>
  <c r="S4"/>
  <c r="N4"/>
  <c r="L4"/>
  <c r="H4"/>
  <c r="W44"/>
  <c r="V44"/>
  <c r="U44"/>
  <c r="T44"/>
  <c r="S44"/>
  <c r="N44"/>
  <c r="L44"/>
  <c r="W49"/>
  <c r="V49"/>
  <c r="U49"/>
  <c r="T49"/>
  <c r="S49"/>
  <c r="N49"/>
  <c r="L49"/>
  <c r="W50"/>
  <c r="V50"/>
  <c r="U50"/>
  <c r="T50"/>
  <c r="S50"/>
  <c r="N50"/>
  <c r="L50"/>
  <c r="W42"/>
  <c r="V42"/>
  <c r="U42"/>
  <c r="T42"/>
  <c r="S42"/>
  <c r="N42"/>
  <c r="L42"/>
  <c r="F42"/>
  <c r="W16"/>
  <c r="V16"/>
  <c r="U16"/>
  <c r="T16"/>
  <c r="S16"/>
  <c r="N16"/>
  <c r="L16"/>
  <c r="H16"/>
  <c r="W5"/>
  <c r="V5"/>
  <c r="U5"/>
  <c r="T5"/>
  <c r="S5"/>
  <c r="N5"/>
  <c r="L5"/>
  <c r="H5"/>
  <c r="W2"/>
  <c r="V2"/>
  <c r="U2"/>
  <c r="T2"/>
  <c r="S2"/>
  <c r="N2"/>
  <c r="L2"/>
  <c r="H2"/>
  <c r="W10"/>
  <c r="V10"/>
  <c r="U10"/>
  <c r="T10"/>
  <c r="S10"/>
  <c r="N10"/>
  <c r="L10"/>
  <c r="H10"/>
  <c r="W40"/>
  <c r="V40"/>
  <c r="U40"/>
  <c r="T40"/>
  <c r="S40"/>
  <c r="N40"/>
  <c r="L40"/>
  <c r="F40"/>
  <c r="W34"/>
  <c r="V34"/>
  <c r="U34"/>
  <c r="T34"/>
  <c r="S34"/>
  <c r="N34"/>
  <c r="L34"/>
  <c r="H34"/>
  <c r="W7"/>
  <c r="V7"/>
  <c r="U7"/>
  <c r="T7"/>
  <c r="S7"/>
  <c r="N7"/>
  <c r="L7"/>
  <c r="H7"/>
  <c r="W9"/>
  <c r="V9"/>
  <c r="U9"/>
  <c r="T9"/>
  <c r="S9"/>
  <c r="N9"/>
  <c r="L9"/>
  <c r="F9"/>
  <c r="W27"/>
  <c r="V27"/>
  <c r="U27"/>
  <c r="T27"/>
  <c r="S27"/>
  <c r="N27"/>
  <c r="L27"/>
  <c r="F27"/>
  <c r="W20"/>
  <c r="V20"/>
  <c r="U20"/>
  <c r="T20"/>
  <c r="S20"/>
  <c r="N20"/>
  <c r="L20"/>
  <c r="F20"/>
  <c r="W13"/>
  <c r="V13"/>
  <c r="U13"/>
  <c r="T13"/>
  <c r="S13"/>
  <c r="N13"/>
  <c r="L13"/>
  <c r="F13"/>
  <c r="W33"/>
  <c r="V33"/>
  <c r="U33"/>
  <c r="T33"/>
  <c r="S33"/>
  <c r="N33"/>
  <c r="L33"/>
  <c r="F33"/>
  <c r="W28"/>
  <c r="V28"/>
  <c r="U28"/>
  <c r="T28"/>
  <c r="S28"/>
  <c r="N28"/>
  <c r="L28"/>
  <c r="F28"/>
  <c r="W38"/>
  <c r="V38"/>
  <c r="U38"/>
  <c r="T38"/>
  <c r="S38"/>
  <c r="N38"/>
  <c r="L38"/>
  <c r="H38"/>
  <c r="W24"/>
  <c r="V24"/>
  <c r="U24"/>
  <c r="T24"/>
  <c r="S24"/>
  <c r="N24"/>
  <c r="L24"/>
  <c r="F24"/>
  <c r="W45"/>
  <c r="V45"/>
  <c r="U45"/>
  <c r="T45"/>
  <c r="S45"/>
  <c r="N45"/>
  <c r="L45"/>
  <c r="F45"/>
  <c r="W47"/>
  <c r="V47"/>
  <c r="U47"/>
  <c r="T47"/>
  <c r="S47"/>
  <c r="N47"/>
  <c r="L47"/>
  <c r="F47"/>
  <c r="W35"/>
  <c r="V35"/>
  <c r="U35"/>
  <c r="T35"/>
  <c r="S35"/>
  <c r="N35"/>
  <c r="L35"/>
  <c r="F35"/>
  <c r="W39"/>
  <c r="V39"/>
  <c r="U39"/>
  <c r="T39"/>
  <c r="S39"/>
  <c r="N39"/>
  <c r="L39"/>
  <c r="F39"/>
  <c r="W22"/>
  <c r="V22"/>
  <c r="U22"/>
  <c r="T22"/>
  <c r="S22"/>
  <c r="N22"/>
  <c r="L22"/>
  <c r="F22"/>
  <c r="W23"/>
  <c r="V23"/>
  <c r="U23"/>
  <c r="T23"/>
  <c r="S23"/>
  <c r="N23"/>
  <c r="L23"/>
  <c r="H23"/>
  <c r="W18"/>
  <c r="V18"/>
  <c r="U18"/>
  <c r="T18"/>
  <c r="S18"/>
  <c r="N18"/>
  <c r="L18"/>
  <c r="F18"/>
  <c r="W12"/>
  <c r="V12"/>
  <c r="U12"/>
  <c r="T12"/>
  <c r="S12"/>
  <c r="N12"/>
  <c r="L12"/>
  <c r="H12"/>
  <c r="W29"/>
  <c r="V29"/>
  <c r="U29"/>
  <c r="T29"/>
  <c r="S29"/>
  <c r="N29"/>
  <c r="L29"/>
  <c r="F29"/>
  <c r="W30"/>
  <c r="V30"/>
  <c r="U30"/>
  <c r="T30"/>
  <c r="S30"/>
  <c r="N30"/>
  <c r="L30"/>
  <c r="H30"/>
  <c r="W48"/>
  <c r="V48"/>
  <c r="U48"/>
  <c r="T48"/>
  <c r="S48"/>
  <c r="L48"/>
  <c r="F48"/>
  <c r="W11"/>
  <c r="V11"/>
  <c r="U11"/>
  <c r="T11"/>
  <c r="S11"/>
  <c r="N11"/>
  <c r="L11"/>
  <c r="H11"/>
  <c r="W17"/>
  <c r="V17"/>
  <c r="U17"/>
  <c r="T17"/>
  <c r="S17"/>
  <c r="N17"/>
  <c r="L17"/>
  <c r="H17"/>
  <c r="W25"/>
  <c r="V25"/>
  <c r="U25"/>
  <c r="T25"/>
  <c r="S25"/>
  <c r="N25"/>
  <c r="L25"/>
  <c r="H25"/>
  <c r="W36"/>
  <c r="V36"/>
  <c r="U36"/>
  <c r="T36"/>
  <c r="S36"/>
  <c r="N36"/>
  <c r="L36"/>
  <c r="H36"/>
  <c r="W14"/>
  <c r="V14"/>
  <c r="U14"/>
  <c r="T14"/>
  <c r="S14"/>
  <c r="N14"/>
  <c r="L14"/>
  <c r="F14"/>
  <c r="W41"/>
  <c r="V41"/>
  <c r="U41"/>
  <c r="T41"/>
  <c r="S41"/>
  <c r="N41"/>
  <c r="L41"/>
  <c r="F41"/>
  <c r="W26"/>
  <c r="V26"/>
  <c r="U26"/>
  <c r="T26"/>
  <c r="S26"/>
  <c r="N26"/>
  <c r="L26"/>
  <c r="F26"/>
  <c r="W37"/>
  <c r="V37"/>
  <c r="U37"/>
  <c r="T37"/>
  <c r="S37"/>
  <c r="N37"/>
  <c r="L37"/>
  <c r="F37"/>
  <c r="W31"/>
  <c r="V31"/>
  <c r="U31"/>
  <c r="T31"/>
  <c r="S31"/>
  <c r="N31"/>
  <c r="L31"/>
  <c r="H31"/>
  <c r="W32"/>
  <c r="V32"/>
  <c r="U32"/>
  <c r="T32"/>
  <c r="S32"/>
  <c r="N32"/>
  <c r="L32"/>
  <c r="F32"/>
  <c r="W19"/>
  <c r="V19"/>
  <c r="U19"/>
  <c r="T19"/>
  <c r="S19"/>
  <c r="N19"/>
  <c r="L19"/>
  <c r="F19"/>
  <c r="W43"/>
  <c r="V43"/>
  <c r="U43"/>
  <c r="T43"/>
  <c r="S43"/>
  <c r="N43"/>
  <c r="L43"/>
  <c r="F43"/>
  <c r="W15"/>
  <c r="V15"/>
  <c r="U15"/>
  <c r="T15"/>
  <c r="S15"/>
  <c r="N15"/>
  <c r="L15"/>
  <c r="H15"/>
  <c r="W6"/>
  <c r="V6"/>
  <c r="U6"/>
  <c r="T6"/>
  <c r="S6"/>
  <c r="N6"/>
  <c r="L6"/>
  <c r="F6"/>
  <c r="W3"/>
  <c r="V3"/>
  <c r="U3"/>
  <c r="T3"/>
  <c r="S3"/>
  <c r="N3"/>
  <c r="L3"/>
  <c r="H3"/>
  <c r="W8"/>
  <c r="V8"/>
  <c r="U8"/>
  <c r="T8"/>
  <c r="S8"/>
  <c r="N8"/>
  <c r="L8"/>
  <c r="H8"/>
  <c r="W21"/>
  <c r="V21"/>
  <c r="U21"/>
  <c r="T21"/>
  <c r="S21"/>
  <c r="N21"/>
  <c r="L21"/>
  <c r="H21"/>
  <c r="W46"/>
  <c r="V46"/>
  <c r="U46"/>
  <c r="T46"/>
  <c r="S46"/>
  <c r="N46"/>
  <c r="L46"/>
  <c r="F46"/>
  <c r="W24" i="28"/>
  <c r="V24"/>
  <c r="U24"/>
  <c r="T24"/>
  <c r="S24"/>
  <c r="N24"/>
  <c r="L24"/>
  <c r="H24"/>
  <c r="W35"/>
  <c r="V35"/>
  <c r="U35"/>
  <c r="T35"/>
  <c r="S35"/>
  <c r="N35"/>
  <c r="F35"/>
  <c r="W37"/>
  <c r="V37"/>
  <c r="U37"/>
  <c r="T37"/>
  <c r="S37"/>
  <c r="N37"/>
  <c r="L37"/>
  <c r="F37"/>
  <c r="W15"/>
  <c r="V15"/>
  <c r="U15"/>
  <c r="T15"/>
  <c r="S15"/>
  <c r="N15"/>
  <c r="L15"/>
  <c r="F15"/>
  <c r="W30"/>
  <c r="V30"/>
  <c r="U30"/>
  <c r="T30"/>
  <c r="S30"/>
  <c r="N30"/>
  <c r="L30"/>
  <c r="F30"/>
  <c r="W31"/>
  <c r="V31"/>
  <c r="U31"/>
  <c r="T31"/>
  <c r="S31"/>
  <c r="N31"/>
  <c r="L31"/>
  <c r="F31"/>
  <c r="W20"/>
  <c r="V20"/>
  <c r="U20"/>
  <c r="T20"/>
  <c r="S20"/>
  <c r="N20"/>
  <c r="L20"/>
  <c r="F20"/>
  <c r="W14"/>
  <c r="V14"/>
  <c r="U14"/>
  <c r="T14"/>
  <c r="S14"/>
  <c r="N14"/>
  <c r="L14"/>
  <c r="F14"/>
  <c r="W9"/>
  <c r="V9"/>
  <c r="U9"/>
  <c r="T9"/>
  <c r="S9"/>
  <c r="N9"/>
  <c r="L9"/>
  <c r="F9"/>
  <c r="W17"/>
  <c r="V17"/>
  <c r="U17"/>
  <c r="T17"/>
  <c r="S17"/>
  <c r="N17"/>
  <c r="L17"/>
  <c r="H17"/>
  <c r="W3"/>
  <c r="V3"/>
  <c r="U3"/>
  <c r="T3"/>
  <c r="S3"/>
  <c r="N3"/>
  <c r="L3"/>
  <c r="H3"/>
  <c r="W12"/>
  <c r="V12"/>
  <c r="U12"/>
  <c r="T12"/>
  <c r="S12"/>
  <c r="N12"/>
  <c r="L12"/>
  <c r="H12"/>
  <c r="W22"/>
  <c r="V22"/>
  <c r="U22"/>
  <c r="T22"/>
  <c r="S22"/>
  <c r="N22"/>
  <c r="L22"/>
  <c r="F22"/>
  <c r="W13"/>
  <c r="V13"/>
  <c r="U13"/>
  <c r="T13"/>
  <c r="S13"/>
  <c r="N13"/>
  <c r="L13"/>
  <c r="F13"/>
  <c r="W11"/>
  <c r="V11"/>
  <c r="U11"/>
  <c r="T11"/>
  <c r="S11"/>
  <c r="N11"/>
  <c r="L11"/>
  <c r="H11"/>
  <c r="W34"/>
  <c r="V34"/>
  <c r="U34"/>
  <c r="T34"/>
  <c r="S34"/>
  <c r="N34"/>
  <c r="L34"/>
  <c r="W28"/>
  <c r="V28"/>
  <c r="U28"/>
  <c r="T28"/>
  <c r="S28"/>
  <c r="N28"/>
  <c r="L28"/>
  <c r="F28"/>
  <c r="W18"/>
  <c r="V18"/>
  <c r="U18"/>
  <c r="T18"/>
  <c r="S18"/>
  <c r="N18"/>
  <c r="L18"/>
  <c r="H18"/>
  <c r="W4"/>
  <c r="V4"/>
  <c r="U4"/>
  <c r="T4"/>
  <c r="S4"/>
  <c r="N4"/>
  <c r="L4"/>
  <c r="H4"/>
  <c r="W19"/>
  <c r="V19"/>
  <c r="U19"/>
  <c r="T19"/>
  <c r="S19"/>
  <c r="N19"/>
  <c r="L19"/>
  <c r="H19"/>
  <c r="W21"/>
  <c r="V21"/>
  <c r="U21"/>
  <c r="T21"/>
  <c r="S21"/>
  <c r="N21"/>
  <c r="L21"/>
  <c r="F21"/>
  <c r="W29"/>
  <c r="V29"/>
  <c r="U29"/>
  <c r="T29"/>
  <c r="S29"/>
  <c r="N29"/>
  <c r="L29"/>
  <c r="H29"/>
  <c r="W25"/>
  <c r="V25"/>
  <c r="U25"/>
  <c r="T25"/>
  <c r="S25"/>
  <c r="N25"/>
  <c r="L25"/>
  <c r="F25"/>
  <c r="W26"/>
  <c r="V26"/>
  <c r="U26"/>
  <c r="T26"/>
  <c r="S26"/>
  <c r="N26"/>
  <c r="L26"/>
  <c r="F26"/>
  <c r="W23"/>
  <c r="V23"/>
  <c r="U23"/>
  <c r="T23"/>
  <c r="S23"/>
  <c r="N23"/>
  <c r="L23"/>
  <c r="H23"/>
  <c r="W7"/>
  <c r="V7"/>
  <c r="U7"/>
  <c r="T7"/>
  <c r="S7"/>
  <c r="N7"/>
  <c r="L7"/>
  <c r="H7"/>
  <c r="W27"/>
  <c r="V27"/>
  <c r="U27"/>
  <c r="T27"/>
  <c r="S27"/>
  <c r="N27"/>
  <c r="L27"/>
  <c r="H27"/>
  <c r="W2"/>
  <c r="V2"/>
  <c r="U2"/>
  <c r="T2"/>
  <c r="S2"/>
  <c r="N2"/>
  <c r="L2"/>
  <c r="H2"/>
  <c r="W36"/>
  <c r="V36"/>
  <c r="U36"/>
  <c r="T36"/>
  <c r="S36"/>
  <c r="N36"/>
  <c r="L36"/>
  <c r="H36"/>
  <c r="W8"/>
  <c r="V8"/>
  <c r="U8"/>
  <c r="T8"/>
  <c r="S8"/>
  <c r="N8"/>
  <c r="L8"/>
  <c r="H8"/>
  <c r="W10"/>
  <c r="V10"/>
  <c r="U10"/>
  <c r="T10"/>
  <c r="S10"/>
  <c r="N10"/>
  <c r="L10"/>
  <c r="H10"/>
  <c r="W6"/>
  <c r="V6"/>
  <c r="U6"/>
  <c r="T6"/>
  <c r="S6"/>
  <c r="N6"/>
  <c r="L6"/>
  <c r="F6"/>
  <c r="W32"/>
  <c r="V32"/>
  <c r="U32"/>
  <c r="T32"/>
  <c r="S32"/>
  <c r="N32"/>
  <c r="L32"/>
  <c r="H32"/>
  <c r="W5"/>
  <c r="V5"/>
  <c r="U5"/>
  <c r="T5"/>
  <c r="S5"/>
  <c r="N5"/>
  <c r="L5"/>
  <c r="F5"/>
  <c r="W33"/>
  <c r="V33"/>
  <c r="U33"/>
  <c r="T33"/>
  <c r="S33"/>
  <c r="N33"/>
  <c r="L33"/>
  <c r="F33"/>
  <c r="W16"/>
  <c r="V16"/>
  <c r="U16"/>
  <c r="T16"/>
  <c r="S16"/>
  <c r="N16"/>
  <c r="L16"/>
  <c r="F16"/>
  <c r="P5" i="29" l="1"/>
  <c r="P42"/>
  <c r="P50"/>
  <c r="P44"/>
  <c r="P4"/>
  <c r="P46"/>
  <c r="P8"/>
  <c r="P6"/>
  <c r="P43"/>
  <c r="P32"/>
  <c r="P31"/>
  <c r="P26"/>
  <c r="P14"/>
  <c r="P25"/>
  <c r="P11"/>
  <c r="P48"/>
  <c r="P30"/>
  <c r="P12"/>
  <c r="P23"/>
  <c r="P39"/>
  <c r="P35"/>
  <c r="P45"/>
  <c r="P28"/>
  <c r="P13"/>
  <c r="P27"/>
  <c r="P7"/>
  <c r="P40"/>
  <c r="P21"/>
  <c r="P3"/>
  <c r="P15"/>
  <c r="P19"/>
  <c r="P37"/>
  <c r="P41"/>
  <c r="P36"/>
  <c r="P17"/>
  <c r="P29"/>
  <c r="P18"/>
  <c r="P22"/>
  <c r="P47"/>
  <c r="P24"/>
  <c r="P38"/>
  <c r="P33"/>
  <c r="P20"/>
  <c r="P9"/>
  <c r="P34"/>
  <c r="P10"/>
  <c r="P2"/>
  <c r="P16"/>
  <c r="P49"/>
  <c r="P24" i="28"/>
  <c r="P16"/>
  <c r="P5"/>
  <c r="P6"/>
  <c r="P8"/>
  <c r="P2"/>
  <c r="P7"/>
  <c r="P26"/>
  <c r="P29"/>
  <c r="P4"/>
  <c r="P28"/>
  <c r="P34"/>
  <c r="P13"/>
  <c r="P12"/>
  <c r="P17"/>
  <c r="P20"/>
  <c r="P30"/>
  <c r="P35"/>
  <c r="P33"/>
  <c r="P32"/>
  <c r="P10"/>
  <c r="P36"/>
  <c r="P27"/>
  <c r="P23"/>
  <c r="P25"/>
  <c r="P19"/>
  <c r="P18"/>
  <c r="P11"/>
  <c r="P22"/>
  <c r="P3"/>
  <c r="P9"/>
  <c r="P14"/>
  <c r="P31"/>
  <c r="P15"/>
  <c r="P37"/>
  <c r="P21"/>
  <c r="E9" i="24"/>
  <c r="F9"/>
  <c r="G9"/>
  <c r="D9"/>
  <c r="H7" l="1"/>
  <c r="H16" l="1"/>
  <c r="D26" l="1"/>
  <c r="E26"/>
  <c r="F26"/>
  <c r="G26"/>
  <c r="H25"/>
  <c r="H24"/>
  <c r="H23"/>
  <c r="H22"/>
  <c r="H21"/>
  <c r="H12"/>
  <c r="H13"/>
  <c r="H14"/>
  <c r="H15"/>
  <c r="G18"/>
  <c r="F18"/>
  <c r="E18"/>
  <c r="D18"/>
  <c r="H6"/>
  <c r="H5"/>
  <c r="H4"/>
  <c r="H3"/>
  <c r="H26" l="1"/>
  <c r="H9"/>
  <c r="H18"/>
</calcChain>
</file>

<file path=xl/sharedStrings.xml><?xml version="1.0" encoding="utf-8"?>
<sst xmlns="http://schemas.openxmlformats.org/spreadsheetml/2006/main" count="1490" uniqueCount="573">
  <si>
    <t>CHALLENGE SENARTAIS</t>
  </si>
  <si>
    <t>En cas d'égalité dans une catégorie</t>
  </si>
  <si>
    <t>(uniquement pour les podiums)</t>
  </si>
  <si>
    <t>les concurrents seront ainsi départagés</t>
  </si>
  <si>
    <t>TRIATHLON</t>
  </si>
  <si>
    <t>1°</t>
  </si>
  <si>
    <t>2° - si l'ex aequo subsiste</t>
  </si>
  <si>
    <t xml:space="preserve">ils sont déclarés </t>
  </si>
  <si>
    <t>ex aequo</t>
  </si>
  <si>
    <t>au meilleur total</t>
  </si>
  <si>
    <t>sur 3 épreuves</t>
  </si>
  <si>
    <t>Prénoms</t>
  </si>
  <si>
    <t>Clubs</t>
  </si>
  <si>
    <t>Licences</t>
  </si>
  <si>
    <t>30 M</t>
  </si>
  <si>
    <t>Pts</t>
  </si>
  <si>
    <t>30 H</t>
  </si>
  <si>
    <t>Haut.</t>
  </si>
  <si>
    <t>Penta</t>
  </si>
  <si>
    <t>Médec</t>
  </si>
  <si>
    <t>TOT</t>
  </si>
  <si>
    <t>cat</t>
  </si>
  <si>
    <t>Directeur de réunion</t>
  </si>
  <si>
    <t>Secrétariat</t>
  </si>
  <si>
    <t>Starter</t>
  </si>
  <si>
    <t>Juges arrivée</t>
  </si>
  <si>
    <t>FEMININES</t>
  </si>
  <si>
    <t>MASCULINS</t>
  </si>
  <si>
    <t>EAF</t>
  </si>
  <si>
    <t>Palmarès</t>
  </si>
  <si>
    <t>par catégories</t>
  </si>
  <si>
    <t>POUSSINS</t>
  </si>
  <si>
    <t>VITESSE</t>
  </si>
  <si>
    <t>HAIES</t>
  </si>
  <si>
    <t>POUSSINES</t>
  </si>
  <si>
    <t>ECOLE ATHLE</t>
  </si>
  <si>
    <t>COURSES</t>
  </si>
  <si>
    <t>CONCOURS</t>
  </si>
  <si>
    <t>haut</t>
  </si>
  <si>
    <t>penta</t>
  </si>
  <si>
    <t>vit
30</t>
  </si>
  <si>
    <t>pts</t>
  </si>
  <si>
    <t>haies
30</t>
  </si>
  <si>
    <t>médec.
ball</t>
  </si>
  <si>
    <t>vortex</t>
  </si>
  <si>
    <t>Pentabond 1</t>
  </si>
  <si>
    <t>Pentabond 2</t>
  </si>
  <si>
    <t>HAUTEUR</t>
  </si>
  <si>
    <t>PENTABOND</t>
  </si>
  <si>
    <t>MEDECINE BALL</t>
  </si>
  <si>
    <t>EAM</t>
  </si>
  <si>
    <t>POF</t>
  </si>
  <si>
    <t>POM</t>
  </si>
  <si>
    <t>TABLES LOGICA POM - septembre 2011</t>
  </si>
  <si>
    <t>TABLES LOGICA POF - septembre 2011</t>
  </si>
  <si>
    <t>class</t>
  </si>
  <si>
    <t xml:space="preserve">POUSSINES </t>
  </si>
  <si>
    <t>Noms</t>
  </si>
  <si>
    <t>Les ex aequo ne sont pas départagés</t>
  </si>
  <si>
    <t>Hauteur</t>
  </si>
  <si>
    <t>Aide starter</t>
  </si>
  <si>
    <t>Chronomètreurs</t>
  </si>
  <si>
    <t xml:space="preserve"> </t>
  </si>
  <si>
    <t>Médecine-Ball 1</t>
  </si>
  <si>
    <t>Pentabond 3</t>
  </si>
  <si>
    <t>Médecine-Ball 2</t>
  </si>
  <si>
    <t>INSCRITS</t>
  </si>
  <si>
    <t>TOTAL</t>
  </si>
  <si>
    <t>PRESENTS</t>
  </si>
  <si>
    <t>EPREUVES</t>
  </si>
  <si>
    <t>vitesse</t>
  </si>
  <si>
    <t>haies</t>
  </si>
  <si>
    <t>hauteur</t>
  </si>
  <si>
    <t>pentabond</t>
  </si>
  <si>
    <t>médecine ball</t>
  </si>
  <si>
    <t>CLASSEMENT COURSES CONCOURS</t>
  </si>
  <si>
    <t>PODIUMS - EX AEQUO</t>
  </si>
  <si>
    <t>CLASSEMENT TRIATHLON</t>
  </si>
  <si>
    <t>*</t>
  </si>
  <si>
    <t>organisé par S.S.A.</t>
  </si>
  <si>
    <t>Organisé par S.S.A.</t>
  </si>
  <si>
    <t>SSA</t>
  </si>
  <si>
    <t>Samedi 03 décembre 2016</t>
  </si>
  <si>
    <t>Copier Valeurs sans lien colonne P</t>
  </si>
  <si>
    <t>CACV</t>
  </si>
  <si>
    <t>MCA</t>
  </si>
  <si>
    <t>SCB</t>
  </si>
  <si>
    <t>BAH </t>
  </si>
  <si>
    <t>NAFISSATOU </t>
  </si>
  <si>
    <t>BASTIAMPILLAI JAMES </t>
  </si>
  <si>
    <t>ANAIS </t>
  </si>
  <si>
    <t>BATALA BISSE </t>
  </si>
  <si>
    <t>ROXAN-DOROTHEE </t>
  </si>
  <si>
    <t>BERTIN </t>
  </si>
  <si>
    <t>ADELE </t>
  </si>
  <si>
    <t>BETOUBAM </t>
  </si>
  <si>
    <t>MAELY </t>
  </si>
  <si>
    <t>BLANC </t>
  </si>
  <si>
    <t>JULIETTE </t>
  </si>
  <si>
    <t>CAPILLON </t>
  </si>
  <si>
    <t>NOLWENN </t>
  </si>
  <si>
    <t>CHERAD </t>
  </si>
  <si>
    <t>FARAH </t>
  </si>
  <si>
    <t>FAUCK </t>
  </si>
  <si>
    <t>ALICE </t>
  </si>
  <si>
    <t>KHERFI </t>
  </si>
  <si>
    <t>MANEL </t>
  </si>
  <si>
    <t>KIMPESA </t>
  </si>
  <si>
    <t>INES </t>
  </si>
  <si>
    <t>LOLO </t>
  </si>
  <si>
    <t>BROOKLYNE </t>
  </si>
  <si>
    <t>MANDRILLO </t>
  </si>
  <si>
    <t>SOFIA </t>
  </si>
  <si>
    <t>NAJAH </t>
  </si>
  <si>
    <t>KARIMA </t>
  </si>
  <si>
    <t>NZELOMONA </t>
  </si>
  <si>
    <t>ELISA </t>
  </si>
  <si>
    <t>PRADES </t>
  </si>
  <si>
    <t>LYA </t>
  </si>
  <si>
    <t>RAQUE </t>
  </si>
  <si>
    <t>ELEONORE </t>
  </si>
  <si>
    <t>SIMON-CHOPARD </t>
  </si>
  <si>
    <t>INAYAH </t>
  </si>
  <si>
    <t>TABBOU </t>
  </si>
  <si>
    <t>VALY </t>
  </si>
  <si>
    <t>MAELYS </t>
  </si>
  <si>
    <t>ZAID </t>
  </si>
  <si>
    <t>SARAH </t>
  </si>
  <si>
    <t> 2379146  </t>
  </si>
  <si>
    <t> 2368346  </t>
  </si>
  <si>
    <t> 2296651  </t>
  </si>
  <si>
    <t> 2368386  </t>
  </si>
  <si>
    <t> 2213567  </t>
  </si>
  <si>
    <t> 2368411  </t>
  </si>
  <si>
    <t> 2368421  </t>
  </si>
  <si>
    <t> 2350693  </t>
  </si>
  <si>
    <t> 2303519  </t>
  </si>
  <si>
    <t> 2368533  </t>
  </si>
  <si>
    <t> 2193926  </t>
  </si>
  <si>
    <t> 2369391  </t>
  </si>
  <si>
    <t> 2290903  </t>
  </si>
  <si>
    <t> 2369377  </t>
  </si>
  <si>
    <t> 2368649  </t>
  </si>
  <si>
    <t> 2291025  </t>
  </si>
  <si>
    <t> 2369371  </t>
  </si>
  <si>
    <t> 2368665  </t>
  </si>
  <si>
    <t> 2368675  </t>
  </si>
  <si>
    <t> 2368686  </t>
  </si>
  <si>
    <t> 2303503  </t>
  </si>
  <si>
    <t>RAFAEL </t>
  </si>
  <si>
    <t>WILLIAM </t>
  </si>
  <si>
    <t>MAXENCE </t>
  </si>
  <si>
    <t>BEROT </t>
  </si>
  <si>
    <t>LOUIS </t>
  </si>
  <si>
    <t>COMBIER </t>
  </si>
  <si>
    <t>HAYTHAM </t>
  </si>
  <si>
    <t>ELIOTT </t>
  </si>
  <si>
    <t>MALO </t>
  </si>
  <si>
    <t>ARTHUR </t>
  </si>
  <si>
    <t>MADIANI MAKELA </t>
  </si>
  <si>
    <t>DOUJANE </t>
  </si>
  <si>
    <t>JOSHUA </t>
  </si>
  <si>
    <t>MULLER </t>
  </si>
  <si>
    <t>VICTOR </t>
  </si>
  <si>
    <t>OUADJAOUT </t>
  </si>
  <si>
    <t>AMINE </t>
  </si>
  <si>
    <t>SIRIEX </t>
  </si>
  <si>
    <t>KEO </t>
  </si>
  <si>
    <t>TORCHET FERRARI </t>
  </si>
  <si>
    <t>KEYLAN </t>
  </si>
  <si>
    <t>VYDELINGUM </t>
  </si>
  <si>
    <t>LIAM </t>
  </si>
  <si>
    <t> 2368359  </t>
  </si>
  <si>
    <t> 2290587  </t>
  </si>
  <si>
    <t> 2185208  </t>
  </si>
  <si>
    <t> 2368601  </t>
  </si>
  <si>
    <t> 2290926  </t>
  </si>
  <si>
    <t> 2369663  </t>
  </si>
  <si>
    <t> 2368668  </t>
  </si>
  <si>
    <t> 2369361  </t>
  </si>
  <si>
    <t> 2368699  </t>
  </si>
  <si>
    <t>BARKI </t>
  </si>
  <si>
    <t>JADE </t>
  </si>
  <si>
    <t>BENABBAS </t>
  </si>
  <si>
    <t>MYRIAM </t>
  </si>
  <si>
    <t>BILLAULT CIMOLAI </t>
  </si>
  <si>
    <t>ELONA </t>
  </si>
  <si>
    <t>DEBRET </t>
  </si>
  <si>
    <t>ROMANE </t>
  </si>
  <si>
    <t>DELVA </t>
  </si>
  <si>
    <t>MAEVE </t>
  </si>
  <si>
    <t>DUSSIEL BURAND </t>
  </si>
  <si>
    <t>ATHAIA </t>
  </si>
  <si>
    <t>FULMART </t>
  </si>
  <si>
    <t>MARION </t>
  </si>
  <si>
    <t>GABET-CHRISTIN </t>
  </si>
  <si>
    <t>MELOE </t>
  </si>
  <si>
    <t>HOUACINE </t>
  </si>
  <si>
    <t>KAYNA </t>
  </si>
  <si>
    <t>LOHY-ITOUNGOU </t>
  </si>
  <si>
    <t>CAMILLE-EILEEN </t>
  </si>
  <si>
    <t>LY </t>
  </si>
  <si>
    <t>LEANE </t>
  </si>
  <si>
    <t>MOHAMED ALI </t>
  </si>
  <si>
    <t>KYANA </t>
  </si>
  <si>
    <t>MONGIS </t>
  </si>
  <si>
    <t>ROCHE </t>
  </si>
  <si>
    <t>SIGISMEAU </t>
  </si>
  <si>
    <t>THAIS </t>
  </si>
  <si>
    <t>TCHINONA </t>
  </si>
  <si>
    <t>AYANNA </t>
  </si>
  <si>
    <t>TURPIS </t>
  </si>
  <si>
    <t>ENORAH </t>
  </si>
  <si>
    <t> 2108403  </t>
  </si>
  <si>
    <t> 2369653  </t>
  </si>
  <si>
    <t> 2368402  </t>
  </si>
  <si>
    <t> 2290705  </t>
  </si>
  <si>
    <t> 2045759  </t>
  </si>
  <si>
    <t> 1988128  </t>
  </si>
  <si>
    <t> 1991223  </t>
  </si>
  <si>
    <t> 2001913  </t>
  </si>
  <si>
    <t> 2356162  </t>
  </si>
  <si>
    <t> 2098619  </t>
  </si>
  <si>
    <t> 2356183  </t>
  </si>
  <si>
    <t> 2321780  </t>
  </si>
  <si>
    <t> 2288672  </t>
  </si>
  <si>
    <t> 2001949  </t>
  </si>
  <si>
    <t> 2213015  </t>
  </si>
  <si>
    <t> 2368680  </t>
  </si>
  <si>
    <t> 2356337  </t>
  </si>
  <si>
    <t>BATALA-BISSE </t>
  </si>
  <si>
    <t>EYTAN-BERTRAND </t>
  </si>
  <si>
    <t>CAPRO-PLACIDE </t>
  </si>
  <si>
    <t>THEO </t>
  </si>
  <si>
    <t>RAPHAEL </t>
  </si>
  <si>
    <t>CISSAKO </t>
  </si>
  <si>
    <t>KALILOU </t>
  </si>
  <si>
    <t>DHAMBAHADOUR MOREAU </t>
  </si>
  <si>
    <t>ELOANN </t>
  </si>
  <si>
    <t>FIOLET </t>
  </si>
  <si>
    <t>SAWYER </t>
  </si>
  <si>
    <t>FLORETTE </t>
  </si>
  <si>
    <t>TOM </t>
  </si>
  <si>
    <t>GARIBAL </t>
  </si>
  <si>
    <t>PAUL </t>
  </si>
  <si>
    <t>LEO </t>
  </si>
  <si>
    <t>HOULEZ </t>
  </si>
  <si>
    <t>JOHAN </t>
  </si>
  <si>
    <t>KEHIAKETTI </t>
  </si>
  <si>
    <t>LACORDELLE GUIMARAES </t>
  </si>
  <si>
    <t>ATISHEUN </t>
  </si>
  <si>
    <t>NOE </t>
  </si>
  <si>
    <t>NGUERRET </t>
  </si>
  <si>
    <t>JEAN-ULTRICH </t>
  </si>
  <si>
    <t>TARAUD </t>
  </si>
  <si>
    <t>THIERY-MONTEIRO </t>
  </si>
  <si>
    <t>TIAGO </t>
  </si>
  <si>
    <t> 2243801  </t>
  </si>
  <si>
    <t> 2289255  </t>
  </si>
  <si>
    <t> 2290621  </t>
  </si>
  <si>
    <t> 2369401  </t>
  </si>
  <si>
    <t> 2356185  </t>
  </si>
  <si>
    <t> 1979248  </t>
  </si>
  <si>
    <t> 2213053  </t>
  </si>
  <si>
    <t> 2369349  </t>
  </si>
  <si>
    <t> 2379127  </t>
  </si>
  <si>
    <t> 2296658  </t>
  </si>
  <si>
    <t> 2369383  </t>
  </si>
  <si>
    <t> 2326234  </t>
  </si>
  <si>
    <t> 2291087  </t>
  </si>
  <si>
    <t> 2291094  </t>
  </si>
  <si>
    <t>ALI MAHAMOUD </t>
  </si>
  <si>
    <t>HICHMA </t>
  </si>
  <si>
    <t>ANDOLO DINGOME </t>
  </si>
  <si>
    <t>BUTTERFLY-KAPUC... </t>
  </si>
  <si>
    <t>CASTELLINI </t>
  </si>
  <si>
    <t>SUKI </t>
  </si>
  <si>
    <t>JACQUOT TILLY </t>
  </si>
  <si>
    <t>SALOME </t>
  </si>
  <si>
    <t>LAMBERT </t>
  </si>
  <si>
    <t>LILIA </t>
  </si>
  <si>
    <t>LEFEVRE-LAMAND </t>
  </si>
  <si>
    <t>CHLOE </t>
  </si>
  <si>
    <t>VONGSAY </t>
  </si>
  <si>
    <t>YAPO </t>
  </si>
  <si>
    <t>MYA </t>
  </si>
  <si>
    <t> 2415202  </t>
  </si>
  <si>
    <t> 2381762  </t>
  </si>
  <si>
    <t> 2395136  </t>
  </si>
  <si>
    <t> 2395150  </t>
  </si>
  <si>
    <t> 2284461  </t>
  </si>
  <si>
    <t> 2415211  </t>
  </si>
  <si>
    <t> 2395145  </t>
  </si>
  <si>
    <t>ACHIBI </t>
  </si>
  <si>
    <t>OMAR </t>
  </si>
  <si>
    <t>AMARO </t>
  </si>
  <si>
    <t>DWAYNE </t>
  </si>
  <si>
    <t>ETHANN-KHEOPS </t>
  </si>
  <si>
    <t>BLIN </t>
  </si>
  <si>
    <t>ETHAN </t>
  </si>
  <si>
    <t>CHALGHOUM </t>
  </si>
  <si>
    <t>ADLANE </t>
  </si>
  <si>
    <t>CIGOLINI </t>
  </si>
  <si>
    <t>DEROSE </t>
  </si>
  <si>
    <t>KYLIAN </t>
  </si>
  <si>
    <t>EL BOUAMRI </t>
  </si>
  <si>
    <t>ISMAIL </t>
  </si>
  <si>
    <t>HAZARD </t>
  </si>
  <si>
    <t>LARGUECHE LE SAOUT </t>
  </si>
  <si>
    <t>ADEM </t>
  </si>
  <si>
    <t>WASSIL-MOHAMMED </t>
  </si>
  <si>
    <t>MAS DAMBAX </t>
  </si>
  <si>
    <t>MONNET </t>
  </si>
  <si>
    <t>OUATTOU </t>
  </si>
  <si>
    <t>SAMI </t>
  </si>
  <si>
    <t>TALHA </t>
  </si>
  <si>
    <t>SOULAYMAN </t>
  </si>
  <si>
    <t>THIEME </t>
  </si>
  <si>
    <t>IMRAN </t>
  </si>
  <si>
    <t> 2415218  </t>
  </si>
  <si>
    <t> 2303751  </t>
  </si>
  <si>
    <t> 2381766  </t>
  </si>
  <si>
    <t> 2415217  </t>
  </si>
  <si>
    <t> 2384747  </t>
  </si>
  <si>
    <t> 2381782  </t>
  </si>
  <si>
    <t> 2415219  </t>
  </si>
  <si>
    <t> 2415220  </t>
  </si>
  <si>
    <t> 2381773  </t>
  </si>
  <si>
    <t> 2415222  </t>
  </si>
  <si>
    <t> 2415209  </t>
  </si>
  <si>
    <t> 2303765  </t>
  </si>
  <si>
    <t> 2110796  </t>
  </si>
  <si>
    <t> 2259543  </t>
  </si>
  <si>
    <t> 2284475  </t>
  </si>
  <si>
    <t> 2385012  </t>
  </si>
  <si>
    <t> 2303760  </t>
  </si>
  <si>
    <t>EMMA </t>
  </si>
  <si>
    <t>ZYA </t>
  </si>
  <si>
    <t>DIARRA </t>
  </si>
  <si>
    <t>AMALYA </t>
  </si>
  <si>
    <t>LEPOIL </t>
  </si>
  <si>
    <t>CAMILLE </t>
  </si>
  <si>
    <t>RESIN </t>
  </si>
  <si>
    <t>NAELYA </t>
  </si>
  <si>
    <t>SOMASSOUNDIROM </t>
  </si>
  <si>
    <t>ILYANA </t>
  </si>
  <si>
    <t>VIVIER </t>
  </si>
  <si>
    <t>AMBRE </t>
  </si>
  <si>
    <t> 2415223  </t>
  </si>
  <si>
    <t> 2384736  </t>
  </si>
  <si>
    <t> 2415229  </t>
  </si>
  <si>
    <t> 1893726  </t>
  </si>
  <si>
    <t> 2111492  </t>
  </si>
  <si>
    <t> 2415225  </t>
  </si>
  <si>
    <t> 2415233  </t>
  </si>
  <si>
    <t>QINAN </t>
  </si>
  <si>
    <t>JOSHUA-KILLIAN </t>
  </si>
  <si>
    <t>NOHAM </t>
  </si>
  <si>
    <t>DOHM </t>
  </si>
  <si>
    <t>GAETAN </t>
  </si>
  <si>
    <t>GUEGAN-SALOMON </t>
  </si>
  <si>
    <t>GABRIEL </t>
  </si>
  <si>
    <t>LAWIN </t>
  </si>
  <si>
    <t>PACIFIC </t>
  </si>
  <si>
    <t>PESTEL </t>
  </si>
  <si>
    <t>LOUEN </t>
  </si>
  <si>
    <t> 1997723  </t>
  </si>
  <si>
    <t> 2015193  </t>
  </si>
  <si>
    <t> 2415230  </t>
  </si>
  <si>
    <t> 2015200  </t>
  </si>
  <si>
    <t> 2415226  </t>
  </si>
  <si>
    <t> 2395179  </t>
  </si>
  <si>
    <t> 1893749  </t>
  </si>
  <si>
    <t> 2319572  </t>
  </si>
  <si>
    <t>BOUHALA </t>
  </si>
  <si>
    <t>INAYA </t>
  </si>
  <si>
    <t>JABLONSKI </t>
  </si>
  <si>
    <t>PHIBEL </t>
  </si>
  <si>
    <t>LIZZIE </t>
  </si>
  <si>
    <t>YAHIAOUI LETELLIER </t>
  </si>
  <si>
    <t> 2381418  </t>
  </si>
  <si>
    <t> 2309733  </t>
  </si>
  <si>
    <t> 2282631  </t>
  </si>
  <si>
    <t> 2381411  </t>
  </si>
  <si>
    <t>ANTOLINI </t>
  </si>
  <si>
    <t>DUPENDANT </t>
  </si>
  <si>
    <t>MILES </t>
  </si>
  <si>
    <t>NATHAN </t>
  </si>
  <si>
    <t>TEO </t>
  </si>
  <si>
    <t>NOLAN </t>
  </si>
  <si>
    <t>PEDRONI </t>
  </si>
  <si>
    <t>MATTEO </t>
  </si>
  <si>
    <t>THOMAS </t>
  </si>
  <si>
    <t>VIEIRA </t>
  </si>
  <si>
    <t>WILLYAM </t>
  </si>
  <si>
    <t> 2381452  </t>
  </si>
  <si>
    <t> 2099845  </t>
  </si>
  <si>
    <t> 2202559  </t>
  </si>
  <si>
    <t> 2381473  </t>
  </si>
  <si>
    <t>AOUDJALI TAHIR </t>
  </si>
  <si>
    <t>IMANE </t>
  </si>
  <si>
    <t>ORTOLLAND </t>
  </si>
  <si>
    <t>LOUNA </t>
  </si>
  <si>
    <t> 2199747  </t>
  </si>
  <si>
    <t> 2279764  </t>
  </si>
  <si>
    <t>BONNASSIOLLE </t>
  </si>
  <si>
    <t>JAMES </t>
  </si>
  <si>
    <t>MARTIN </t>
  </si>
  <si>
    <t>LOHAN </t>
  </si>
  <si>
    <t>EZIO </t>
  </si>
  <si>
    <t>RUSCIO </t>
  </si>
  <si>
    <t>YALALI </t>
  </si>
  <si>
    <t> 2272217  </t>
  </si>
  <si>
    <t> 1897000  </t>
  </si>
  <si>
    <t> 2381409  </t>
  </si>
  <si>
    <t> 2005082  </t>
  </si>
  <si>
    <t> 2125082  </t>
  </si>
  <si>
    <t> 2385905  </t>
  </si>
  <si>
    <t>ALEXIS </t>
  </si>
  <si>
    <t>CHATELAIS BUSNEL </t>
  </si>
  <si>
    <t>JORDANE </t>
  </si>
  <si>
    <t>LOUISE </t>
  </si>
  <si>
    <t>TRESPEUCH KEPPLER </t>
  </si>
  <si>
    <t>MANON </t>
  </si>
  <si>
    <t> 2363759  </t>
  </si>
  <si>
    <t> 2388725  </t>
  </si>
  <si>
    <t>ARENAS </t>
  </si>
  <si>
    <t>QUENTIN </t>
  </si>
  <si>
    <t>BIALEK </t>
  </si>
  <si>
    <t>BRUNO </t>
  </si>
  <si>
    <t>BILLARD </t>
  </si>
  <si>
    <t>BRION </t>
  </si>
  <si>
    <t>CAZALON </t>
  </si>
  <si>
    <t>DUPIN </t>
  </si>
  <si>
    <t>FRESNEAU-ERY </t>
  </si>
  <si>
    <t>MOSZYK KOWU </t>
  </si>
  <si>
    <t>TAOH </t>
  </si>
  <si>
    <t>PALULA NSUNGANI </t>
  </si>
  <si>
    <t>PARTHENAY </t>
  </si>
  <si>
    <t>ROHAN </t>
  </si>
  <si>
    <t>PEIRAZEAU </t>
  </si>
  <si>
    <t>DANI </t>
  </si>
  <si>
    <t> 2104310  </t>
  </si>
  <si>
    <t> 2193441  </t>
  </si>
  <si>
    <t> 2003168  </t>
  </si>
  <si>
    <t> 2372750  </t>
  </si>
  <si>
    <t> 2284318  </t>
  </si>
  <si>
    <t> 2321415  </t>
  </si>
  <si>
    <t> 2363769  </t>
  </si>
  <si>
    <t> 2095777  </t>
  </si>
  <si>
    <t> 2363780  </t>
  </si>
  <si>
    <t> 2391012  </t>
  </si>
  <si>
    <t> 2275898  </t>
  </si>
  <si>
    <t>AKALMOUS </t>
  </si>
  <si>
    <t>NADA </t>
  </si>
  <si>
    <t>BOUKHEZAR </t>
  </si>
  <si>
    <t>LINA </t>
  </si>
  <si>
    <t>DEBROSSE </t>
  </si>
  <si>
    <t>AUBANE </t>
  </si>
  <si>
    <t>MUCRET </t>
  </si>
  <si>
    <t>THEA </t>
  </si>
  <si>
    <t>PERNET </t>
  </si>
  <si>
    <t>MILLIE </t>
  </si>
  <si>
    <t>TARASSENKO </t>
  </si>
  <si>
    <t>LOUANNE </t>
  </si>
  <si>
    <t> 2275763  </t>
  </si>
  <si>
    <t> 2321421  </t>
  </si>
  <si>
    <t> 2205371  </t>
  </si>
  <si>
    <t> 2227178  </t>
  </si>
  <si>
    <t> 2313948  </t>
  </si>
  <si>
    <t> 2223329  </t>
  </si>
  <si>
    <t>ADEQUIN </t>
  </si>
  <si>
    <t>KENY </t>
  </si>
  <si>
    <t>LUCAS </t>
  </si>
  <si>
    <t>HARBI </t>
  </si>
  <si>
    <t>OUWAYSS </t>
  </si>
  <si>
    <t>HURTIS </t>
  </si>
  <si>
    <t>PEZZOLI </t>
  </si>
  <si>
    <t>EVANN </t>
  </si>
  <si>
    <t> 2363819  </t>
  </si>
  <si>
    <t> 2222732  </t>
  </si>
  <si>
    <t> 2393605  </t>
  </si>
  <si>
    <t> 1933467  </t>
  </si>
  <si>
    <t> 2393613  </t>
  </si>
  <si>
    <t>UMSPC</t>
  </si>
  <si>
    <t>SABROU </t>
  </si>
  <si>
    <t>JOHANNA </t>
  </si>
  <si>
    <t> 2272373  </t>
  </si>
  <si>
    <t>AUDRAIN </t>
  </si>
  <si>
    <t>BENSEBAA </t>
  </si>
  <si>
    <t>IDRISS </t>
  </si>
  <si>
    <t>CAMPRASSE </t>
  </si>
  <si>
    <t>CHEVREL-REZZAG </t>
  </si>
  <si>
    <t>MATTHEW </t>
  </si>
  <si>
    <t>FERNANDES AMMIRATI </t>
  </si>
  <si>
    <t>MACUH </t>
  </si>
  <si>
    <t>SAKHO </t>
  </si>
  <si>
    <t>MAMADOU </t>
  </si>
  <si>
    <t>SIPHON </t>
  </si>
  <si>
    <t>JELANI </t>
  </si>
  <si>
    <t> 2155724  </t>
  </si>
  <si>
    <t> 2288146  </t>
  </si>
  <si>
    <t> 2371696  </t>
  </si>
  <si>
    <t> 2393799  </t>
  </si>
  <si>
    <t> 2161875  </t>
  </si>
  <si>
    <t> 2358972  </t>
  </si>
  <si>
    <t> 2386705  </t>
  </si>
  <si>
    <t> 2351914  </t>
  </si>
  <si>
    <t>BRAMUCCI </t>
  </si>
  <si>
    <t>GIULIA </t>
  </si>
  <si>
    <t>KOK SREY </t>
  </si>
  <si>
    <t>ANGELINE </t>
  </si>
  <si>
    <t>MARIAM </t>
  </si>
  <si>
    <t>IMANI </t>
  </si>
  <si>
    <t>ZARROUK </t>
  </si>
  <si>
    <t>AYA </t>
  </si>
  <si>
    <t> 2292037  </t>
  </si>
  <si>
    <t> 2272379  </t>
  </si>
  <si>
    <t> 2386730  </t>
  </si>
  <si>
    <t> 2351905  </t>
  </si>
  <si>
    <t> 2401324  </t>
  </si>
  <si>
    <t>HUILLE </t>
  </si>
  <si>
    <t>JORIS </t>
  </si>
  <si>
    <t>MUSTAFA </t>
  </si>
  <si>
    <t>HASSAN </t>
  </si>
  <si>
    <t> 2161876  </t>
  </si>
  <si>
    <t> 2371733  </t>
  </si>
  <si>
    <t> 2352033  </t>
  </si>
  <si>
    <t> 2176410  </t>
  </si>
  <si>
    <t>NAUD</t>
  </si>
  <si>
    <t>DAVEZAC-OZDEMIR</t>
  </si>
  <si>
    <t>ALEXIS</t>
  </si>
  <si>
    <t>Protocole</t>
  </si>
  <si>
    <t>Ingrid JUNG</t>
  </si>
  <si>
    <t>NL</t>
  </si>
  <si>
    <t>9ème Challenge du SIS</t>
  </si>
  <si>
    <t>Samedi 12 février 2022</t>
  </si>
  <si>
    <t>QUENUM</t>
  </si>
  <si>
    <t>MAYRON</t>
  </si>
  <si>
    <t>HAZARD</t>
  </si>
  <si>
    <t>BOURHIM</t>
  </si>
  <si>
    <t>BOZOR</t>
  </si>
  <si>
    <t>TESS</t>
  </si>
  <si>
    <t>NAYLA</t>
  </si>
  <si>
    <t>SOULEILS CORANDI</t>
  </si>
  <si>
    <t>CHALLENGE DU SIS</t>
  </si>
  <si>
    <t>9ème Challenge du SIS - EA / PO - 12/02/22</t>
  </si>
  <si>
    <t>KANGULUNGU</t>
  </si>
  <si>
    <t>SHANA</t>
  </si>
  <si>
    <t>ROMAIN CASTELLINI</t>
  </si>
  <si>
    <t>GABRIELLE FECHAS</t>
  </si>
  <si>
    <t>GUILLAUME CIGOLINI</t>
  </si>
  <si>
    <t>Rodrigue DUSSIEL</t>
  </si>
  <si>
    <t>Marine BACH</t>
  </si>
  <si>
    <t xml:space="preserve">André GOURDON </t>
  </si>
  <si>
    <t>Stéphane GOURDON</t>
  </si>
  <si>
    <t>Ishaaga BAH</t>
  </si>
  <si>
    <t>Pascal PHEULPIN</t>
  </si>
  <si>
    <t>Nicolas JABLONSKI</t>
  </si>
  <si>
    <t>Xavier PHIBEL</t>
  </si>
  <si>
    <t>Fabrice PESTEL</t>
  </si>
  <si>
    <t>Maélane PESTEL</t>
  </si>
  <si>
    <t>Anais PRADES</t>
  </si>
  <si>
    <t>Eric AUDRAIN</t>
  </si>
  <si>
    <t>Emmanuelle BRANDI</t>
  </si>
  <si>
    <t>Mathis FLORETTE</t>
  </si>
  <si>
    <t>Liv GOURDON</t>
  </si>
  <si>
    <t>Carole PIGNET</t>
  </si>
  <si>
    <t>Philippe DEFOSSEZ</t>
  </si>
  <si>
    <t>Jean-Luc SALIES</t>
  </si>
  <si>
    <t>Daniel DAO</t>
  </si>
  <si>
    <t>Igor MOSZYK</t>
  </si>
  <si>
    <t>Fabien DEBROSSE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</si>
</sst>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\ mmmm\ yyyy"/>
  </numFmts>
  <fonts count="47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i/>
      <sz val="8"/>
      <name val="Tahoma"/>
      <family val="2"/>
    </font>
    <font>
      <b/>
      <i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8"/>
      <color indexed="17"/>
      <name val="Tahoma"/>
      <family val="2"/>
    </font>
    <font>
      <b/>
      <sz val="18"/>
      <color indexed="17"/>
      <name val="Algerian"/>
      <family val="5"/>
    </font>
    <font>
      <b/>
      <sz val="16"/>
      <name val="Tahoma"/>
      <family val="2"/>
    </font>
    <font>
      <b/>
      <sz val="12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b/>
      <sz val="12"/>
      <color indexed="10"/>
      <name val="Arial"/>
      <family val="2"/>
    </font>
    <font>
      <sz val="8"/>
      <color indexed="8"/>
      <name val="Comic Sans MS"/>
      <family val="4"/>
    </font>
    <font>
      <sz val="14"/>
      <color indexed="10"/>
      <name val="Comic Sans MS"/>
      <family val="4"/>
    </font>
    <font>
      <sz val="48"/>
      <name val="Arial"/>
      <family val="2"/>
    </font>
    <font>
      <sz val="72"/>
      <name val="Arial"/>
      <family val="2"/>
    </font>
    <font>
      <sz val="22"/>
      <name val="Comic Sans MS"/>
      <family val="4"/>
    </font>
    <font>
      <sz val="22"/>
      <name val="Arial"/>
      <family val="2"/>
    </font>
    <font>
      <sz val="8"/>
      <name val="Comic Sans MS"/>
      <family val="4"/>
    </font>
    <font>
      <b/>
      <i/>
      <sz val="9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8"/>
      <name val="Tahoma"/>
      <family val="2"/>
    </font>
    <font>
      <sz val="16"/>
      <name val="Tahoma"/>
      <family val="2"/>
    </font>
    <font>
      <b/>
      <u/>
      <sz val="12"/>
      <name val="Comic Sans MS"/>
      <family val="4"/>
    </font>
    <font>
      <sz val="9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Tahoma"/>
      <family val="2"/>
    </font>
    <font>
      <b/>
      <sz val="10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31"/>
      </patternFill>
    </fill>
    <fill>
      <patternFill patternType="gray0625">
        <bgColor indexed="26"/>
      </patternFill>
    </fill>
    <fill>
      <patternFill patternType="solid">
        <fgColor indexed="13"/>
        <bgColor indexed="64"/>
      </patternFill>
    </fill>
    <fill>
      <patternFill patternType="gray125">
        <bgColor indexed="1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10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10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10"/>
      </diagonal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48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2" fontId="6" fillId="0" borderId="0" xfId="0" applyNumberFormat="1" applyFont="1"/>
    <xf numFmtId="1" fontId="6" fillId="0" borderId="0" xfId="0" applyNumberFormat="1" applyFont="1" applyAlignment="1">
      <alignment horizontal="center"/>
    </xf>
    <xf numFmtId="0" fontId="7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2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right"/>
    </xf>
    <xf numFmtId="2" fontId="7" fillId="2" borderId="2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0" fontId="7" fillId="2" borderId="4" xfId="0" applyFont="1" applyFill="1" applyBorder="1"/>
    <xf numFmtId="164" fontId="7" fillId="2" borderId="0" xfId="0" applyNumberFormat="1" applyFont="1" applyFill="1" applyAlignment="1">
      <alignment horizontal="right"/>
    </xf>
    <xf numFmtId="2" fontId="7" fillId="3" borderId="0" xfId="0" applyNumberFormat="1" applyFont="1" applyFill="1" applyAlignment="1">
      <alignment horizontal="right"/>
    </xf>
    <xf numFmtId="0" fontId="8" fillId="0" borderId="0" xfId="0" applyFont="1"/>
    <xf numFmtId="0" fontId="8" fillId="2" borderId="4" xfId="0" applyFont="1" applyFill="1" applyBorder="1"/>
    <xf numFmtId="0" fontId="8" fillId="2" borderId="0" xfId="0" applyFont="1" applyFill="1"/>
    <xf numFmtId="0" fontId="8" fillId="2" borderId="0" xfId="0" applyNumberFormat="1" applyFont="1" applyFill="1"/>
    <xf numFmtId="0" fontId="8" fillId="2" borderId="0" xfId="0" applyFont="1" applyFill="1" applyAlignment="1"/>
    <xf numFmtId="2" fontId="8" fillId="3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2" fontId="8" fillId="2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center"/>
    </xf>
    <xf numFmtId="1" fontId="8" fillId="2" borderId="5" xfId="0" applyNumberFormat="1" applyFont="1" applyFill="1" applyBorder="1" applyAlignment="1">
      <alignment horizontal="center"/>
    </xf>
    <xf numFmtId="164" fontId="8" fillId="2" borderId="0" xfId="0" applyNumberFormat="1" applyFont="1" applyFill="1" applyAlignment="1">
      <alignment horizontal="right"/>
    </xf>
    <xf numFmtId="164" fontId="7" fillId="2" borderId="6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164" fontId="9" fillId="5" borderId="8" xfId="0" applyNumberFormat="1" applyFont="1" applyFill="1" applyBorder="1"/>
    <xf numFmtId="0" fontId="9" fillId="6" borderId="8" xfId="0" applyFont="1" applyFill="1" applyBorder="1" applyAlignment="1">
      <alignment horizontal="center"/>
    </xf>
    <xf numFmtId="1" fontId="6" fillId="6" borderId="8" xfId="0" applyNumberFormat="1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164" fontId="9" fillId="2" borderId="0" xfId="0" applyNumberFormat="1" applyFont="1" applyFill="1"/>
    <xf numFmtId="164" fontId="6" fillId="2" borderId="0" xfId="0" applyNumberFormat="1" applyFont="1" applyFill="1"/>
    <xf numFmtId="0" fontId="9" fillId="5" borderId="8" xfId="0" applyFont="1" applyFill="1" applyBorder="1" applyAlignment="1">
      <alignment horizontal="center"/>
    </xf>
    <xf numFmtId="0" fontId="6" fillId="0" borderId="0" xfId="0" applyFont="1" applyFill="1"/>
    <xf numFmtId="0" fontId="6" fillId="0" borderId="7" xfId="0" applyFont="1" applyFill="1" applyBorder="1"/>
    <xf numFmtId="0" fontId="6" fillId="0" borderId="6" xfId="0" applyFont="1" applyFill="1" applyBorder="1"/>
    <xf numFmtId="0" fontId="6" fillId="3" borderId="0" xfId="0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0" borderId="0" xfId="0" applyFont="1" applyFill="1" applyAlignment="1"/>
    <xf numFmtId="0" fontId="8" fillId="2" borderId="0" xfId="0" applyNumberFormat="1" applyFont="1" applyFill="1" applyAlignment="1">
      <alignment horizontal="center"/>
    </xf>
    <xf numFmtId="0" fontId="8" fillId="3" borderId="0" xfId="0" applyNumberFormat="1" applyFont="1" applyFill="1" applyAlignment="1">
      <alignment horizontal="center"/>
    </xf>
    <xf numFmtId="2" fontId="7" fillId="3" borderId="6" xfId="0" applyNumberFormat="1" applyFont="1" applyFill="1" applyBorder="1" applyAlignment="1">
      <alignment horizontal="center"/>
    </xf>
    <xf numFmtId="2" fontId="9" fillId="3" borderId="0" xfId="0" applyNumberFormat="1" applyFont="1" applyFill="1"/>
    <xf numFmtId="0" fontId="16" fillId="3" borderId="0" xfId="0" applyFont="1" applyFill="1"/>
    <xf numFmtId="0" fontId="16" fillId="7" borderId="9" xfId="0" applyFont="1" applyFill="1" applyBorder="1"/>
    <xf numFmtId="0" fontId="16" fillId="7" borderId="10" xfId="0" applyFont="1" applyFill="1" applyBorder="1"/>
    <xf numFmtId="0" fontId="16" fillId="7" borderId="10" xfId="0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164" fontId="16" fillId="8" borderId="0" xfId="0" applyNumberFormat="1" applyFont="1" applyFill="1" applyAlignment="1">
      <alignment horizontal="right"/>
    </xf>
    <xf numFmtId="0" fontId="16" fillId="7" borderId="9" xfId="0" applyFont="1" applyFill="1" applyBorder="1" applyAlignment="1"/>
    <xf numFmtId="0" fontId="16" fillId="7" borderId="10" xfId="0" applyNumberFormat="1" applyFont="1" applyFill="1" applyBorder="1"/>
    <xf numFmtId="0" fontId="16" fillId="7" borderId="10" xfId="0" applyFont="1" applyFill="1" applyBorder="1" applyAlignment="1"/>
    <xf numFmtId="2" fontId="16" fillId="7" borderId="10" xfId="0" applyNumberFormat="1" applyFont="1" applyFill="1" applyBorder="1" applyAlignment="1">
      <alignment horizontal="center"/>
    </xf>
    <xf numFmtId="2" fontId="16" fillId="8" borderId="0" xfId="0" applyNumberFormat="1" applyFont="1" applyFill="1" applyAlignment="1">
      <alignment horizontal="right"/>
    </xf>
    <xf numFmtId="0" fontId="6" fillId="3" borderId="0" xfId="0" applyFont="1" applyFill="1"/>
    <xf numFmtId="0" fontId="6" fillId="0" borderId="11" xfId="0" applyFont="1" applyFill="1" applyBorder="1"/>
    <xf numFmtId="1" fontId="6" fillId="3" borderId="7" xfId="0" applyNumberFormat="1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right"/>
    </xf>
    <xf numFmtId="0" fontId="6" fillId="0" borderId="11" xfId="0" applyFont="1" applyFill="1" applyBorder="1" applyAlignment="1"/>
    <xf numFmtId="0" fontId="6" fillId="0" borderId="7" xfId="0" applyNumberFormat="1" applyFont="1" applyFill="1" applyBorder="1"/>
    <xf numFmtId="0" fontId="6" fillId="0" borderId="6" xfId="0" applyFont="1" applyFill="1" applyBorder="1" applyAlignment="1"/>
    <xf numFmtId="2" fontId="6" fillId="3" borderId="0" xfId="0" applyNumberFormat="1" applyFont="1" applyFill="1" applyAlignment="1">
      <alignment horizontal="right"/>
    </xf>
    <xf numFmtId="0" fontId="6" fillId="0" borderId="7" xfId="0" applyFont="1" applyFill="1" applyBorder="1" applyAlignment="1"/>
    <xf numFmtId="0" fontId="16" fillId="6" borderId="12" xfId="0" applyFont="1" applyFill="1" applyBorder="1"/>
    <xf numFmtId="0" fontId="16" fillId="6" borderId="6" xfId="0" applyFont="1" applyFill="1" applyBorder="1"/>
    <xf numFmtId="1" fontId="16" fillId="6" borderId="6" xfId="0" applyNumberFormat="1" applyFont="1" applyFill="1" applyBorder="1" applyAlignment="1">
      <alignment horizontal="center"/>
    </xf>
    <xf numFmtId="0" fontId="17" fillId="6" borderId="7" xfId="0" applyFont="1" applyFill="1" applyBorder="1" applyAlignment="1">
      <alignment horizontal="center"/>
    </xf>
    <xf numFmtId="0" fontId="16" fillId="6" borderId="12" xfId="0" applyFont="1" applyFill="1" applyBorder="1" applyAlignment="1"/>
    <xf numFmtId="0" fontId="16" fillId="6" borderId="6" xfId="0" applyNumberFormat="1" applyFont="1" applyFill="1" applyBorder="1"/>
    <xf numFmtId="0" fontId="16" fillId="6" borderId="6" xfId="0" applyFont="1" applyFill="1" applyBorder="1" applyAlignment="1"/>
    <xf numFmtId="0" fontId="18" fillId="6" borderId="7" xfId="0" applyFont="1" applyFill="1" applyBorder="1" applyAlignment="1">
      <alignment horizontal="center"/>
    </xf>
    <xf numFmtId="0" fontId="16" fillId="9" borderId="12" xfId="0" applyFont="1" applyFill="1" applyBorder="1"/>
    <xf numFmtId="0" fontId="16" fillId="9" borderId="10" xfId="0" applyFont="1" applyFill="1" applyBorder="1"/>
    <xf numFmtId="1" fontId="16" fillId="9" borderId="6" xfId="0" applyNumberFormat="1" applyFont="1" applyFill="1" applyBorder="1" applyAlignment="1">
      <alignment horizontal="center"/>
    </xf>
    <xf numFmtId="0" fontId="17" fillId="9" borderId="7" xfId="0" applyFont="1" applyFill="1" applyBorder="1" applyAlignment="1">
      <alignment horizontal="center"/>
    </xf>
    <xf numFmtId="0" fontId="16" fillId="9" borderId="12" xfId="0" applyFont="1" applyFill="1" applyBorder="1" applyAlignment="1"/>
    <xf numFmtId="0" fontId="16" fillId="9" borderId="10" xfId="0" applyNumberFormat="1" applyFont="1" applyFill="1" applyBorder="1"/>
    <xf numFmtId="0" fontId="16" fillId="9" borderId="10" xfId="0" applyFont="1" applyFill="1" applyBorder="1" applyAlignment="1"/>
    <xf numFmtId="0" fontId="16" fillId="10" borderId="12" xfId="0" applyFont="1" applyFill="1" applyBorder="1"/>
    <xf numFmtId="0" fontId="16" fillId="10" borderId="6" xfId="0" applyFont="1" applyFill="1" applyBorder="1"/>
    <xf numFmtId="1" fontId="16" fillId="10" borderId="6" xfId="0" applyNumberFormat="1" applyFont="1" applyFill="1" applyBorder="1" applyAlignment="1">
      <alignment horizontal="center"/>
    </xf>
    <xf numFmtId="0" fontId="17" fillId="10" borderId="7" xfId="0" applyFont="1" applyFill="1" applyBorder="1" applyAlignment="1">
      <alignment horizontal="center"/>
    </xf>
    <xf numFmtId="0" fontId="16" fillId="10" borderId="12" xfId="0" applyFont="1" applyFill="1" applyBorder="1" applyAlignment="1"/>
    <xf numFmtId="0" fontId="16" fillId="10" borderId="6" xfId="0" applyNumberFormat="1" applyFont="1" applyFill="1" applyBorder="1"/>
    <xf numFmtId="0" fontId="16" fillId="10" borderId="6" xfId="0" applyFont="1" applyFill="1" applyBorder="1" applyAlignment="1"/>
    <xf numFmtId="0" fontId="18" fillId="10" borderId="6" xfId="0" applyFont="1" applyFill="1" applyBorder="1" applyAlignment="1">
      <alignment horizontal="center"/>
    </xf>
    <xf numFmtId="164" fontId="9" fillId="3" borderId="0" xfId="0" applyNumberFormat="1" applyFont="1" applyFill="1"/>
    <xf numFmtId="2" fontId="16" fillId="7" borderId="6" xfId="0" applyNumberFormat="1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6" fillId="3" borderId="11" xfId="0" applyFont="1" applyFill="1" applyBorder="1" applyAlignment="1"/>
    <xf numFmtId="0" fontId="6" fillId="3" borderId="7" xfId="0" applyNumberFormat="1" applyFont="1" applyFill="1" applyBorder="1"/>
    <xf numFmtId="0" fontId="6" fillId="3" borderId="7" xfId="0" applyFont="1" applyFill="1" applyBorder="1" applyAlignment="1"/>
    <xf numFmtId="0" fontId="6" fillId="3" borderId="11" xfId="0" applyFont="1" applyFill="1" applyBorder="1"/>
    <xf numFmtId="0" fontId="6" fillId="3" borderId="7" xfId="0" applyFont="1" applyFill="1" applyBorder="1"/>
    <xf numFmtId="0" fontId="6" fillId="3" borderId="6" xfId="0" applyFont="1" applyFill="1" applyBorder="1"/>
    <xf numFmtId="0" fontId="6" fillId="3" borderId="6" xfId="0" applyFont="1" applyFill="1" applyBorder="1" applyAlignment="1"/>
    <xf numFmtId="164" fontId="6" fillId="3" borderId="11" xfId="0" applyNumberFormat="1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7" xfId="0" applyFont="1" applyFill="1" applyBorder="1" applyAlignment="1">
      <alignment horizontal="center"/>
    </xf>
    <xf numFmtId="164" fontId="16" fillId="6" borderId="6" xfId="0" applyNumberFormat="1" applyFont="1" applyFill="1" applyBorder="1" applyAlignment="1">
      <alignment horizontal="center"/>
    </xf>
    <xf numFmtId="0" fontId="16" fillId="9" borderId="6" xfId="0" applyFont="1" applyFill="1" applyBorder="1" applyAlignment="1">
      <alignment horizontal="center"/>
    </xf>
    <xf numFmtId="0" fontId="16" fillId="9" borderId="7" xfId="0" applyFont="1" applyFill="1" applyBorder="1" applyAlignment="1">
      <alignment horizontal="center"/>
    </xf>
    <xf numFmtId="2" fontId="16" fillId="9" borderId="6" xfId="0" applyNumberFormat="1" applyFont="1" applyFill="1" applyBorder="1" applyAlignment="1">
      <alignment horizontal="center"/>
    </xf>
    <xf numFmtId="164" fontId="16" fillId="10" borderId="6" xfId="0" applyNumberFormat="1" applyFont="1" applyFill="1" applyBorder="1" applyAlignment="1">
      <alignment horizontal="center"/>
    </xf>
    <xf numFmtId="0" fontId="16" fillId="10" borderId="7" xfId="0" applyFont="1" applyFill="1" applyBorder="1" applyAlignment="1">
      <alignment horizontal="center"/>
    </xf>
    <xf numFmtId="2" fontId="16" fillId="10" borderId="6" xfId="0" applyNumberFormat="1" applyFont="1" applyFill="1" applyBorder="1" applyAlignment="1">
      <alignment horizontal="center"/>
    </xf>
    <xf numFmtId="0" fontId="18" fillId="10" borderId="7" xfId="0" applyFont="1" applyFill="1" applyBorder="1" applyAlignment="1">
      <alignment horizontal="center"/>
    </xf>
    <xf numFmtId="0" fontId="6" fillId="3" borderId="0" xfId="0" applyFont="1" applyFill="1" applyBorder="1"/>
    <xf numFmtId="2" fontId="6" fillId="3" borderId="7" xfId="0" applyNumberFormat="1" applyFont="1" applyFill="1" applyBorder="1" applyAlignment="1">
      <alignment horizontal="center"/>
    </xf>
    <xf numFmtId="2" fontId="6" fillId="3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0" applyFont="1" applyFill="1" applyAlignment="1">
      <alignment horizontal="center"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1" fillId="3" borderId="0" xfId="0" applyFont="1" applyFill="1" applyAlignment="1">
      <alignment horizontal="center"/>
    </xf>
    <xf numFmtId="16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0" fillId="3" borderId="13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164" fontId="20" fillId="11" borderId="14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2" fontId="20" fillId="11" borderId="14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0" fillId="3" borderId="16" xfId="0" applyFont="1" applyFill="1" applyBorder="1" applyAlignment="1">
      <alignment horizontal="center" vertical="center" wrapText="1"/>
    </xf>
    <xf numFmtId="164" fontId="20" fillId="11" borderId="5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2" fontId="20" fillId="11" borderId="5" xfId="0" applyNumberFormat="1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2" fontId="19" fillId="0" borderId="4" xfId="0" applyNumberFormat="1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3" borderId="16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164" fontId="19" fillId="0" borderId="18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2" fontId="19" fillId="0" borderId="7" xfId="0" applyNumberFormat="1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164" fontId="19" fillId="12" borderId="7" xfId="0" applyNumberFormat="1" applyFont="1" applyFill="1" applyBorder="1" applyAlignment="1">
      <alignment horizontal="center"/>
    </xf>
    <xf numFmtId="2" fontId="19" fillId="12" borderId="7" xfId="0" applyNumberFormat="1" applyFont="1" applyFill="1" applyBorder="1" applyAlignment="1">
      <alignment horizontal="center"/>
    </xf>
    <xf numFmtId="164" fontId="19" fillId="11" borderId="7" xfId="0" applyNumberFormat="1" applyFont="1" applyFill="1" applyBorder="1" applyAlignment="1">
      <alignment horizontal="center"/>
    </xf>
    <xf numFmtId="2" fontId="19" fillId="11" borderId="7" xfId="0" applyNumberFormat="1" applyFont="1" applyFill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7" fillId="2" borderId="0" xfId="0" applyFont="1" applyFill="1" applyBorder="1"/>
    <xf numFmtId="164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1" fontId="6" fillId="6" borderId="23" xfId="0" applyNumberFormat="1" applyFont="1" applyFill="1" applyBorder="1" applyAlignment="1">
      <alignment horizontal="center"/>
    </xf>
    <xf numFmtId="0" fontId="0" fillId="0" borderId="11" xfId="0" applyFill="1" applyBorder="1"/>
    <xf numFmtId="0" fontId="12" fillId="0" borderId="0" xfId="0" applyFont="1" applyFill="1" applyAlignment="1"/>
    <xf numFmtId="0" fontId="0" fillId="0" borderId="7" xfId="0" applyFill="1" applyBorder="1"/>
    <xf numFmtId="0" fontId="1" fillId="3" borderId="11" xfId="0" applyFont="1" applyFill="1" applyBorder="1"/>
    <xf numFmtId="0" fontId="1" fillId="3" borderId="7" xfId="0" applyFont="1" applyFill="1" applyBorder="1"/>
    <xf numFmtId="2" fontId="7" fillId="3" borderId="0" xfId="0" applyNumberFormat="1" applyFont="1" applyFill="1" applyBorder="1" applyAlignment="1">
      <alignment horizontal="center"/>
    </xf>
    <xf numFmtId="0" fontId="9" fillId="13" borderId="9" xfId="0" applyFont="1" applyFill="1" applyBorder="1" applyAlignment="1">
      <alignment horizontal="center"/>
    </xf>
    <xf numFmtId="0" fontId="9" fillId="13" borderId="10" xfId="0" applyFont="1" applyFill="1" applyBorder="1" applyAlignment="1">
      <alignment horizontal="center"/>
    </xf>
    <xf numFmtId="2" fontId="9" fillId="13" borderId="10" xfId="0" applyNumberFormat="1" applyFont="1" applyFill="1" applyBorder="1" applyAlignment="1">
      <alignment horizontal="center"/>
    </xf>
    <xf numFmtId="0" fontId="15" fillId="13" borderId="8" xfId="0" applyFont="1" applyFill="1" applyBorder="1" applyAlignment="1">
      <alignment horizontal="center"/>
    </xf>
    <xf numFmtId="0" fontId="14" fillId="13" borderId="1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0" fontId="11" fillId="7" borderId="10" xfId="0" applyFont="1" applyFill="1" applyBorder="1" applyAlignment="1"/>
    <xf numFmtId="0" fontId="11" fillId="7" borderId="10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0" xfId="0" applyNumberFormat="1" applyFont="1" applyFill="1" applyBorder="1"/>
    <xf numFmtId="164" fontId="6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6" fillId="2" borderId="0" xfId="0" applyFont="1" applyFill="1" applyBorder="1" applyAlignment="1"/>
    <xf numFmtId="0" fontId="16" fillId="2" borderId="0" xfId="0" applyNumberFormat="1" applyFont="1" applyFill="1" applyBorder="1"/>
    <xf numFmtId="164" fontId="16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164" fontId="16" fillId="2" borderId="0" xfId="0" applyNumberFormat="1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6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12" fillId="2" borderId="0" xfId="0" applyFont="1" applyFill="1" applyBorder="1" applyAlignment="1"/>
    <xf numFmtId="164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0" fontId="6" fillId="0" borderId="7" xfId="0" applyFont="1" applyBorder="1" applyAlignment="1">
      <alignment horizontal="center"/>
    </xf>
    <xf numFmtId="0" fontId="26" fillId="7" borderId="6" xfId="0" applyFont="1" applyFill="1" applyBorder="1" applyAlignment="1">
      <alignment horizontal="left"/>
    </xf>
    <xf numFmtId="2" fontId="11" fillId="7" borderId="10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164" fontId="20" fillId="14" borderId="14" xfId="0" applyNumberFormat="1" applyFont="1" applyFill="1" applyBorder="1" applyAlignment="1">
      <alignment horizontal="center" vertical="center" wrapText="1"/>
    </xf>
    <xf numFmtId="164" fontId="20" fillId="14" borderId="5" xfId="0" applyNumberFormat="1" applyFont="1" applyFill="1" applyBorder="1" applyAlignment="1">
      <alignment horizontal="center" vertical="center" wrapText="1"/>
    </xf>
    <xf numFmtId="2" fontId="20" fillId="14" borderId="14" xfId="0" applyNumberFormat="1" applyFont="1" applyFill="1" applyBorder="1" applyAlignment="1">
      <alignment horizontal="center" vertical="center" wrapText="1"/>
    </xf>
    <xf numFmtId="2" fontId="20" fillId="14" borderId="5" xfId="0" applyNumberFormat="1" applyFont="1" applyFill="1" applyBorder="1" applyAlignment="1">
      <alignment horizontal="center" vertical="center" wrapText="1"/>
    </xf>
    <xf numFmtId="164" fontId="20" fillId="14" borderId="24" xfId="0" applyNumberFormat="1" applyFont="1" applyFill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center"/>
    </xf>
    <xf numFmtId="164" fontId="19" fillId="0" borderId="21" xfId="0" applyNumberFormat="1" applyFont="1" applyBorder="1" applyAlignment="1">
      <alignment horizontal="center"/>
    </xf>
    <xf numFmtId="164" fontId="19" fillId="12" borderId="21" xfId="0" applyNumberFormat="1" applyFont="1" applyFill="1" applyBorder="1" applyAlignment="1">
      <alignment horizontal="center"/>
    </xf>
    <xf numFmtId="164" fontId="19" fillId="14" borderId="21" xfId="0" applyNumberFormat="1" applyFont="1" applyFill="1" applyBorder="1" applyAlignment="1">
      <alignment horizontal="center"/>
    </xf>
    <xf numFmtId="164" fontId="19" fillId="12" borderId="25" xfId="0" applyNumberFormat="1" applyFont="1" applyFill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164" fontId="20" fillId="14" borderId="27" xfId="0" applyNumberFormat="1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2" fontId="19" fillId="0" borderId="29" xfId="0" applyNumberFormat="1" applyFont="1" applyBorder="1" applyAlignment="1">
      <alignment horizontal="center"/>
    </xf>
    <xf numFmtId="2" fontId="19" fillId="0" borderId="6" xfId="0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2" fontId="20" fillId="0" borderId="0" xfId="0" applyNumberFormat="1" applyFont="1" applyAlignment="1">
      <alignment horizontal="center" vertical="center"/>
    </xf>
    <xf numFmtId="2" fontId="19" fillId="0" borderId="21" xfId="0" applyNumberFormat="1" applyFont="1" applyBorder="1" applyAlignment="1">
      <alignment horizontal="center"/>
    </xf>
    <xf numFmtId="2" fontId="19" fillId="12" borderId="21" xfId="0" applyNumberFormat="1" applyFont="1" applyFill="1" applyBorder="1" applyAlignment="1">
      <alignment horizontal="center"/>
    </xf>
    <xf numFmtId="2" fontId="19" fillId="14" borderId="21" xfId="0" applyNumberFormat="1" applyFont="1" applyFill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2" fontId="19" fillId="12" borderId="25" xfId="0" applyNumberFormat="1" applyFont="1" applyFill="1" applyBorder="1" applyAlignment="1">
      <alignment horizontal="center"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horizontal="left" vertical="center"/>
    </xf>
    <xf numFmtId="2" fontId="24" fillId="0" borderId="0" xfId="0" applyNumberFormat="1" applyFont="1" applyAlignment="1">
      <alignment horizontal="left" vertical="center"/>
    </xf>
    <xf numFmtId="2" fontId="19" fillId="0" borderId="33" xfId="0" applyNumberFormat="1" applyFont="1" applyBorder="1" applyAlignment="1">
      <alignment horizontal="center"/>
    </xf>
    <xf numFmtId="2" fontId="19" fillId="12" borderId="33" xfId="0" applyNumberFormat="1" applyFont="1" applyFill="1" applyBorder="1" applyAlignment="1">
      <alignment horizontal="center"/>
    </xf>
    <xf numFmtId="2" fontId="19" fillId="14" borderId="33" xfId="0" applyNumberFormat="1" applyFont="1" applyFill="1" applyBorder="1" applyAlignment="1">
      <alignment horizontal="center"/>
    </xf>
    <xf numFmtId="2" fontId="19" fillId="0" borderId="34" xfId="0" applyNumberFormat="1" applyFont="1" applyBorder="1" applyAlignment="1">
      <alignment horizontal="center"/>
    </xf>
    <xf numFmtId="2" fontId="19" fillId="12" borderId="35" xfId="0" applyNumberFormat="1" applyFont="1" applyFill="1" applyBorder="1" applyAlignment="1">
      <alignment horizontal="center"/>
    </xf>
    <xf numFmtId="164" fontId="19" fillId="15" borderId="7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5" borderId="0" xfId="0" applyFont="1" applyFill="1" applyAlignment="1">
      <alignment horizontal="center"/>
    </xf>
    <xf numFmtId="2" fontId="9" fillId="16" borderId="8" xfId="0" applyNumberFormat="1" applyFont="1" applyFill="1" applyBorder="1"/>
    <xf numFmtId="0" fontId="9" fillId="16" borderId="8" xfId="0" applyFont="1" applyFill="1" applyBorder="1" applyAlignment="1">
      <alignment horizontal="center"/>
    </xf>
    <xf numFmtId="2" fontId="9" fillId="16" borderId="7" xfId="0" applyNumberFormat="1" applyFont="1" applyFill="1" applyBorder="1"/>
    <xf numFmtId="0" fontId="10" fillId="16" borderId="7" xfId="0" applyFont="1" applyFill="1" applyBorder="1" applyAlignment="1">
      <alignment horizontal="center"/>
    </xf>
    <xf numFmtId="2" fontId="9" fillId="9" borderId="8" xfId="0" applyNumberFormat="1" applyFont="1" applyFill="1" applyBorder="1"/>
    <xf numFmtId="0" fontId="9" fillId="9" borderId="8" xfId="0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/>
    <xf numFmtId="0" fontId="32" fillId="0" borderId="0" xfId="0" applyFont="1" applyBorder="1"/>
    <xf numFmtId="0" fontId="32" fillId="0" borderId="36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45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0" fillId="0" borderId="0" xfId="0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34" fillId="0" borderId="23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64" fontId="9" fillId="5" borderId="7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28" fillId="0" borderId="23" xfId="0" applyFont="1" applyBorder="1" applyAlignment="1">
      <alignment horizontal="center" vertical="center"/>
    </xf>
    <xf numFmtId="0" fontId="6" fillId="0" borderId="49" xfId="0" applyFont="1" applyFill="1" applyBorder="1"/>
    <xf numFmtId="0" fontId="6" fillId="0" borderId="50" xfId="0" applyFont="1" applyFill="1" applyBorder="1"/>
    <xf numFmtId="2" fontId="6" fillId="3" borderId="50" xfId="0" applyNumberFormat="1" applyFont="1" applyFill="1" applyBorder="1" applyAlignment="1">
      <alignment horizontal="center"/>
    </xf>
    <xf numFmtId="0" fontId="13" fillId="3" borderId="50" xfId="0" applyFont="1" applyFill="1" applyBorder="1" applyAlignment="1">
      <alignment horizontal="center"/>
    </xf>
    <xf numFmtId="0" fontId="6" fillId="3" borderId="49" xfId="0" applyFont="1" applyFill="1" applyBorder="1"/>
    <xf numFmtId="0" fontId="6" fillId="3" borderId="50" xfId="0" applyFont="1" applyFill="1" applyBorder="1"/>
    <xf numFmtId="0" fontId="6" fillId="0" borderId="51" xfId="0" applyFont="1" applyFill="1" applyBorder="1"/>
    <xf numFmtId="2" fontId="6" fillId="3" borderId="49" xfId="0" applyNumberFormat="1" applyFont="1" applyFill="1" applyBorder="1" applyAlignment="1">
      <alignment horizontal="center"/>
    </xf>
    <xf numFmtId="0" fontId="6" fillId="3" borderId="51" xfId="0" applyFont="1" applyFill="1" applyBorder="1"/>
    <xf numFmtId="2" fontId="6" fillId="3" borderId="0" xfId="0" applyNumberFormat="1" applyFont="1" applyFill="1" applyAlignment="1">
      <alignment horizontal="center" vertical="center"/>
    </xf>
    <xf numFmtId="0" fontId="7" fillId="3" borderId="0" xfId="0" applyFont="1" applyFill="1"/>
    <xf numFmtId="2" fontId="6" fillId="3" borderId="0" xfId="0" applyNumberFormat="1" applyFont="1" applyFill="1"/>
    <xf numFmtId="0" fontId="36" fillId="2" borderId="23" xfId="0" applyFont="1" applyFill="1" applyBorder="1" applyAlignment="1">
      <alignment horizontal="center" wrapText="1"/>
    </xf>
    <xf numFmtId="0" fontId="36" fillId="2" borderId="0" xfId="0" applyFont="1" applyFill="1" applyBorder="1" applyAlignment="1">
      <alignment horizontal="center"/>
    </xf>
    <xf numFmtId="0" fontId="36" fillId="2" borderId="23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64" fontId="9" fillId="5" borderId="8" xfId="0" applyNumberFormat="1" applyFont="1" applyFill="1" applyBorder="1" applyAlignment="1">
      <alignment horizontal="center"/>
    </xf>
    <xf numFmtId="2" fontId="9" fillId="16" borderId="8" xfId="0" applyNumberFormat="1" applyFont="1" applyFill="1" applyBorder="1" applyAlignment="1">
      <alignment horizontal="center"/>
    </xf>
    <xf numFmtId="2" fontId="9" fillId="9" borderId="8" xfId="0" applyNumberFormat="1" applyFont="1" applyFill="1" applyBorder="1" applyAlignment="1">
      <alignment horizontal="center"/>
    </xf>
    <xf numFmtId="0" fontId="9" fillId="6" borderId="8" xfId="0" applyFont="1" applyFill="1" applyBorder="1" applyAlignment="1"/>
    <xf numFmtId="1" fontId="11" fillId="6" borderId="8" xfId="0" applyNumberFormat="1" applyFont="1" applyFill="1" applyBorder="1" applyAlignment="1">
      <alignment horizontal="center"/>
    </xf>
    <xf numFmtId="2" fontId="19" fillId="15" borderId="33" xfId="0" applyNumberFormat="1" applyFont="1" applyFill="1" applyBorder="1" applyAlignment="1">
      <alignment horizontal="center"/>
    </xf>
    <xf numFmtId="49" fontId="34" fillId="0" borderId="23" xfId="0" applyNumberFormat="1" applyFont="1" applyFill="1" applyBorder="1" applyAlignment="1">
      <alignment vertical="center"/>
    </xf>
    <xf numFmtId="0" fontId="34" fillId="0" borderId="23" xfId="0" applyFont="1" applyFill="1" applyBorder="1" applyAlignment="1">
      <alignment horizontal="left" vertical="center"/>
    </xf>
    <xf numFmtId="0" fontId="34" fillId="0" borderId="23" xfId="1" applyFont="1" applyFill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16" fillId="3" borderId="0" xfId="0" applyFont="1" applyFill="1" applyBorder="1"/>
    <xf numFmtId="0" fontId="16" fillId="3" borderId="0" xfId="0" applyFont="1" applyFill="1" applyBorder="1" applyAlignment="1">
      <alignment horizontal="center"/>
    </xf>
    <xf numFmtId="1" fontId="6" fillId="3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6" fillId="3" borderId="0" xfId="0" applyNumberFormat="1" applyFont="1" applyFill="1" applyBorder="1"/>
    <xf numFmtId="1" fontId="16" fillId="3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34" fillId="3" borderId="0" xfId="0" applyFont="1" applyFill="1" applyBorder="1"/>
    <xf numFmtId="0" fontId="34" fillId="3" borderId="0" xfId="0" applyFont="1" applyFill="1" applyBorder="1" applyAlignment="1">
      <alignment horizontal="center"/>
    </xf>
    <xf numFmtId="49" fontId="34" fillId="3" borderId="0" xfId="0" applyNumberFormat="1" applyFont="1" applyFill="1" applyBorder="1" applyAlignment="1">
      <alignment vertical="center"/>
    </xf>
    <xf numFmtId="0" fontId="0" fillId="3" borderId="0" xfId="0" applyFill="1" applyBorder="1"/>
    <xf numFmtId="0" fontId="9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8" fillId="3" borderId="0" xfId="0" applyFont="1" applyFill="1"/>
    <xf numFmtId="0" fontId="8" fillId="3" borderId="4" xfId="0" applyFont="1" applyFill="1" applyBorder="1"/>
    <xf numFmtId="164" fontId="6" fillId="3" borderId="0" xfId="0" applyNumberFormat="1" applyFont="1" applyFill="1"/>
    <xf numFmtId="2" fontId="6" fillId="3" borderId="0" xfId="0" applyNumberFormat="1" applyFont="1" applyFill="1" applyAlignment="1">
      <alignment horizontal="center"/>
    </xf>
    <xf numFmtId="0" fontId="8" fillId="0" borderId="0" xfId="0" applyFont="1" applyFill="1"/>
    <xf numFmtId="0" fontId="7" fillId="0" borderId="0" xfId="0" applyFont="1" applyFill="1"/>
    <xf numFmtId="0" fontId="16" fillId="0" borderId="0" xfId="0" applyFont="1" applyFill="1"/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/>
    <xf numFmtId="2" fontId="6" fillId="0" borderId="0" xfId="0" applyNumberFormat="1" applyFont="1" applyFill="1" applyAlignment="1">
      <alignment horizontal="center"/>
    </xf>
    <xf numFmtId="2" fontId="6" fillId="0" borderId="0" xfId="0" applyNumberFormat="1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36" fillId="13" borderId="23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 applyBorder="1"/>
    <xf numFmtId="164" fontId="11" fillId="5" borderId="7" xfId="0" applyNumberFormat="1" applyFont="1" applyFill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44" fillId="6" borderId="7" xfId="0" applyFont="1" applyFill="1" applyBorder="1" applyAlignment="1">
      <alignment horizontal="center"/>
    </xf>
    <xf numFmtId="1" fontId="11" fillId="6" borderId="7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45" fillId="3" borderId="7" xfId="0" applyFont="1" applyFill="1" applyBorder="1" applyAlignment="1">
      <alignment horizontal="center" vertical="center"/>
    </xf>
    <xf numFmtId="0" fontId="41" fillId="3" borderId="0" xfId="0" applyFont="1" applyFill="1" applyAlignment="1">
      <alignment horizontal="center" vertical="center"/>
    </xf>
    <xf numFmtId="0" fontId="41" fillId="3" borderId="0" xfId="0" applyFont="1" applyFill="1"/>
    <xf numFmtId="2" fontId="11" fillId="16" borderId="7" xfId="0" applyNumberFormat="1" applyFont="1" applyFill="1" applyBorder="1" applyAlignment="1">
      <alignment horizontal="center"/>
    </xf>
    <xf numFmtId="0" fontId="42" fillId="3" borderId="11" xfId="0" applyFont="1" applyFill="1" applyBorder="1"/>
    <xf numFmtId="0" fontId="42" fillId="3" borderId="7" xfId="0" applyFont="1" applyFill="1" applyBorder="1"/>
    <xf numFmtId="0" fontId="42" fillId="3" borderId="7" xfId="0" applyFont="1" applyFill="1" applyBorder="1" applyAlignment="1">
      <alignment horizontal="center"/>
    </xf>
    <xf numFmtId="0" fontId="35" fillId="6" borderId="7" xfId="0" applyFont="1" applyFill="1" applyBorder="1" applyAlignment="1">
      <alignment horizontal="center"/>
    </xf>
    <xf numFmtId="0" fontId="35" fillId="9" borderId="7" xfId="0" applyFont="1" applyFill="1" applyBorder="1" applyAlignment="1">
      <alignment horizontal="center"/>
    </xf>
    <xf numFmtId="0" fontId="41" fillId="3" borderId="7" xfId="0" applyFont="1" applyFill="1" applyBorder="1" applyAlignment="1">
      <alignment horizontal="center" vertical="center"/>
    </xf>
    <xf numFmtId="0" fontId="41" fillId="3" borderId="7" xfId="0" applyFont="1" applyFill="1" applyBorder="1" applyAlignment="1">
      <alignment horizontal="center"/>
    </xf>
    <xf numFmtId="0" fontId="35" fillId="10" borderId="7" xfId="0" applyFont="1" applyFill="1" applyBorder="1" applyAlignment="1">
      <alignment horizontal="center"/>
    </xf>
    <xf numFmtId="0" fontId="34" fillId="0" borderId="23" xfId="0" applyFont="1" applyBorder="1" applyAlignment="1">
      <alignment horizontal="left" vertical="center"/>
    </xf>
    <xf numFmtId="0" fontId="34" fillId="0" borderId="11" xfId="0" applyFont="1" applyFill="1" applyBorder="1" applyAlignment="1"/>
    <xf numFmtId="0" fontId="34" fillId="0" borderId="7" xfId="0" applyNumberFormat="1" applyFont="1" applyFill="1" applyBorder="1"/>
    <xf numFmtId="0" fontId="34" fillId="0" borderId="7" xfId="0" applyFont="1" applyFill="1" applyBorder="1" applyAlignment="1">
      <alignment horizontal="center"/>
    </xf>
    <xf numFmtId="2" fontId="11" fillId="9" borderId="7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32" fillId="0" borderId="52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36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2" fillId="0" borderId="54" xfId="0" applyFont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" fontId="9" fillId="16" borderId="7" xfId="0" applyNumberFormat="1" applyFont="1" applyFill="1" applyBorder="1" applyAlignment="1">
      <alignment horizontal="center"/>
    </xf>
    <xf numFmtId="164" fontId="9" fillId="5" borderId="23" xfId="0" applyNumberFormat="1" applyFont="1" applyFill="1" applyBorder="1" applyAlignment="1">
      <alignment horizontal="center"/>
    </xf>
    <xf numFmtId="2" fontId="9" fillId="16" borderId="23" xfId="0" applyNumberFormat="1" applyFont="1" applyFill="1" applyBorder="1" applyAlignment="1">
      <alignment horizontal="center"/>
    </xf>
    <xf numFmtId="2" fontId="9" fillId="9" borderId="23" xfId="0" applyNumberFormat="1" applyFont="1" applyFill="1" applyBorder="1" applyAlignment="1">
      <alignment horizontal="center"/>
    </xf>
    <xf numFmtId="1" fontId="11" fillId="6" borderId="23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23" xfId="0" applyFont="1" applyBorder="1"/>
    <xf numFmtId="0" fontId="2" fillId="0" borderId="23" xfId="0" applyFont="1" applyFill="1" applyBorder="1" applyAlignment="1">
      <alignment horizontal="left" wrapText="1"/>
    </xf>
    <xf numFmtId="49" fontId="2" fillId="0" borderId="23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16" fillId="7" borderId="1" xfId="0" applyFont="1" applyFill="1" applyBorder="1"/>
    <xf numFmtId="0" fontId="16" fillId="7" borderId="2" xfId="0" applyFont="1" applyFill="1" applyBorder="1"/>
    <xf numFmtId="0" fontId="35" fillId="7" borderId="2" xfId="0" applyFont="1" applyFill="1" applyBorder="1"/>
    <xf numFmtId="0" fontId="11" fillId="7" borderId="2" xfId="0" applyFont="1" applyFill="1" applyBorder="1" applyAlignment="1">
      <alignment horizontal="center"/>
    </xf>
    <xf numFmtId="0" fontId="35" fillId="7" borderId="3" xfId="0" applyFont="1" applyFill="1" applyBorder="1" applyAlignment="1">
      <alignment horizontal="center"/>
    </xf>
    <xf numFmtId="0" fontId="0" fillId="0" borderId="23" xfId="0" applyBorder="1"/>
    <xf numFmtId="14" fontId="0" fillId="2" borderId="0" xfId="0" applyNumberFormat="1" applyFill="1" applyBorder="1" applyAlignment="1">
      <alignment horizontal="center" wrapText="1"/>
    </xf>
    <xf numFmtId="0" fontId="0" fillId="2" borderId="23" xfId="0" applyFill="1" applyBorder="1" applyAlignment="1">
      <alignment horizontal="center"/>
    </xf>
    <xf numFmtId="0" fontId="46" fillId="2" borderId="23" xfId="0" applyFont="1" applyFill="1" applyBorder="1" applyAlignment="1">
      <alignment horizontal="center" wrapText="1"/>
    </xf>
    <xf numFmtId="0" fontId="0" fillId="0" borderId="23" xfId="0" applyFill="1" applyBorder="1"/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36" fillId="18" borderId="23" xfId="0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0" xfId="0" applyBorder="1"/>
    <xf numFmtId="0" fontId="1" fillId="0" borderId="23" xfId="0" applyFont="1" applyFill="1" applyBorder="1"/>
    <xf numFmtId="0" fontId="0" fillId="18" borderId="23" xfId="0" applyFill="1" applyBorder="1"/>
    <xf numFmtId="0" fontId="36" fillId="17" borderId="23" xfId="0" applyFont="1" applyFill="1" applyBorder="1" applyAlignment="1">
      <alignment horizontal="center"/>
    </xf>
    <xf numFmtId="164" fontId="9" fillId="5" borderId="7" xfId="0" applyNumberFormat="1" applyFont="1" applyFill="1" applyBorder="1" applyAlignment="1">
      <alignment horizontal="center"/>
    </xf>
    <xf numFmtId="2" fontId="9" fillId="9" borderId="7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3" xfId="0" applyFont="1" applyBorder="1"/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18" borderId="2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1" fontId="44" fillId="3" borderId="0" xfId="0" applyNumberFormat="1" applyFont="1" applyFill="1" applyAlignment="1">
      <alignment horizontal="center"/>
    </xf>
    <xf numFmtId="1" fontId="44" fillId="3" borderId="0" xfId="0" applyNumberFormat="1" applyFont="1" applyFill="1" applyAlignment="1">
      <alignment horizontal="center" vertical="center"/>
    </xf>
    <xf numFmtId="0" fontId="44" fillId="3" borderId="7" xfId="0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1" fontId="9" fillId="6" borderId="7" xfId="0" applyNumberFormat="1" applyFont="1" applyFill="1" applyBorder="1" applyAlignment="1">
      <alignment horizontal="center" vertical="center"/>
    </xf>
    <xf numFmtId="0" fontId="32" fillId="4" borderId="58" xfId="0" applyFont="1" applyFill="1" applyBorder="1" applyAlignment="1">
      <alignment horizontal="center"/>
    </xf>
    <xf numFmtId="0" fontId="32" fillId="4" borderId="59" xfId="0" applyFont="1" applyFill="1" applyBorder="1" applyAlignment="1">
      <alignment horizontal="center"/>
    </xf>
    <xf numFmtId="0" fontId="32" fillId="4" borderId="60" xfId="0" applyFont="1" applyFill="1" applyBorder="1" applyAlignment="1">
      <alignment horizontal="center"/>
    </xf>
    <xf numFmtId="0" fontId="32" fillId="4" borderId="55" xfId="0" applyFont="1" applyFill="1" applyBorder="1" applyAlignment="1">
      <alignment horizontal="center"/>
    </xf>
    <xf numFmtId="0" fontId="32" fillId="4" borderId="56" xfId="0" applyFont="1" applyFill="1" applyBorder="1" applyAlignment="1">
      <alignment horizontal="center"/>
    </xf>
    <xf numFmtId="0" fontId="32" fillId="4" borderId="57" xfId="0" applyFont="1" applyFill="1" applyBorder="1" applyAlignment="1">
      <alignment horizontal="center"/>
    </xf>
    <xf numFmtId="0" fontId="30" fillId="0" borderId="0" xfId="0" applyNumberFormat="1" applyFont="1" applyAlignment="1">
      <alignment horizontal="center"/>
    </xf>
    <xf numFmtId="0" fontId="31" fillId="0" borderId="0" xfId="0" applyNumberFormat="1" applyFont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164" fontId="5" fillId="0" borderId="66" xfId="0" applyNumberFormat="1" applyFont="1" applyBorder="1" applyAlignment="1">
      <alignment horizontal="center"/>
    </xf>
    <xf numFmtId="164" fontId="5" fillId="0" borderId="67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68" xfId="0" applyFont="1" applyFill="1" applyBorder="1" applyAlignment="1">
      <alignment horizontal="center"/>
    </xf>
    <xf numFmtId="165" fontId="14" fillId="2" borderId="4" xfId="0" applyNumberFormat="1" applyFont="1" applyFill="1" applyBorder="1" applyAlignment="1">
      <alignment horizontal="center"/>
    </xf>
    <xf numFmtId="165" fontId="14" fillId="2" borderId="0" xfId="0" applyNumberFormat="1" applyFont="1" applyFill="1" applyBorder="1" applyAlignment="1">
      <alignment horizontal="center"/>
    </xf>
    <xf numFmtId="0" fontId="8" fillId="5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0" xfId="0" applyNumberFormat="1" applyFont="1" applyFill="1" applyAlignment="1">
      <alignment horizontal="center"/>
    </xf>
    <xf numFmtId="0" fontId="27" fillId="13" borderId="0" xfId="0" applyFont="1" applyFill="1" applyAlignment="1">
      <alignment horizontal="center"/>
    </xf>
    <xf numFmtId="0" fontId="27" fillId="0" borderId="0" xfId="0" applyNumberFormat="1" applyFont="1" applyFill="1" applyAlignment="1">
      <alignment horizontal="center"/>
    </xf>
  </cellXfs>
  <cellStyles count="3">
    <cellStyle name="Normal" xfId="0" builtinId="0"/>
    <cellStyle name="Normal 2" xfId="1"/>
    <cellStyle name="Normal 4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5787~1.GOU\AppData\Local\Temp\PO%20Jean-Lu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ry"/>
      <sheetName val="EA-F"/>
      <sheetName val="EA-M"/>
      <sheetName val="PO-F"/>
      <sheetName val="PO-M"/>
      <sheetName val="EX AEQUO "/>
      <sheetName val="COTES"/>
      <sheetName val="Meilleures Perf."/>
      <sheetName val="STAT"/>
      <sheetName val="Feuil1"/>
      <sheetName val="PO-F Clt"/>
      <sheetName val="PO-M Clt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D10">
            <v>0</v>
          </cell>
          <cell r="E10">
            <v>1</v>
          </cell>
          <cell r="F10">
            <v>0</v>
          </cell>
          <cell r="G10">
            <v>1</v>
          </cell>
          <cell r="J10">
            <v>0</v>
          </cell>
          <cell r="K10">
            <v>1</v>
          </cell>
          <cell r="L10">
            <v>0</v>
          </cell>
          <cell r="M10">
            <v>1</v>
          </cell>
          <cell r="O10">
            <v>0</v>
          </cell>
          <cell r="P10">
            <v>1</v>
          </cell>
          <cell r="Q10">
            <v>0</v>
          </cell>
          <cell r="R10">
            <v>1</v>
          </cell>
          <cell r="U10">
            <v>0</v>
          </cell>
          <cell r="V10">
            <v>1</v>
          </cell>
          <cell r="W10">
            <v>0</v>
          </cell>
          <cell r="X10">
            <v>1</v>
          </cell>
        </row>
        <row r="11">
          <cell r="D11">
            <v>0</v>
          </cell>
          <cell r="E11">
            <v>2</v>
          </cell>
          <cell r="F11">
            <v>0</v>
          </cell>
          <cell r="G11">
            <v>2</v>
          </cell>
          <cell r="J11">
            <v>4</v>
          </cell>
          <cell r="K11">
            <v>2</v>
          </cell>
          <cell r="L11">
            <v>2</v>
          </cell>
          <cell r="M11">
            <v>2</v>
          </cell>
          <cell r="O11">
            <v>0</v>
          </cell>
          <cell r="P11">
            <v>2</v>
          </cell>
          <cell r="Q11">
            <v>0</v>
          </cell>
          <cell r="R11">
            <v>2</v>
          </cell>
          <cell r="U11">
            <v>3.5</v>
          </cell>
          <cell r="V11">
            <v>2</v>
          </cell>
          <cell r="W11">
            <v>1.8</v>
          </cell>
          <cell r="X11">
            <v>2</v>
          </cell>
        </row>
        <row r="12">
          <cell r="D12">
            <v>-7</v>
          </cell>
          <cell r="E12">
            <v>3</v>
          </cell>
          <cell r="F12">
            <v>-9.1999999999999993</v>
          </cell>
          <cell r="G12">
            <v>3</v>
          </cell>
          <cell r="J12">
            <v>5.4</v>
          </cell>
          <cell r="K12">
            <v>3</v>
          </cell>
          <cell r="L12">
            <v>2.5499999999999998</v>
          </cell>
          <cell r="M12">
            <v>3</v>
          </cell>
          <cell r="O12">
            <v>-7</v>
          </cell>
          <cell r="P12">
            <v>3</v>
          </cell>
          <cell r="Q12">
            <v>-9</v>
          </cell>
          <cell r="R12">
            <v>3</v>
          </cell>
          <cell r="U12">
            <v>4.8</v>
          </cell>
          <cell r="V12">
            <v>3</v>
          </cell>
          <cell r="W12">
            <v>2.4</v>
          </cell>
          <cell r="X12">
            <v>3</v>
          </cell>
        </row>
        <row r="13">
          <cell r="D13">
            <v>-6.8</v>
          </cell>
          <cell r="E13">
            <v>4</v>
          </cell>
          <cell r="F13">
            <v>-8.9</v>
          </cell>
          <cell r="G13">
            <v>4</v>
          </cell>
          <cell r="J13">
            <v>5.7</v>
          </cell>
          <cell r="K13">
            <v>4</v>
          </cell>
          <cell r="L13">
            <v>3</v>
          </cell>
          <cell r="M13">
            <v>4</v>
          </cell>
          <cell r="O13">
            <v>-6.8</v>
          </cell>
          <cell r="P13">
            <v>4</v>
          </cell>
          <cell r="Q13">
            <v>-8.8000000000000007</v>
          </cell>
          <cell r="R13">
            <v>4</v>
          </cell>
          <cell r="U13">
            <v>5.2</v>
          </cell>
          <cell r="V13">
            <v>4</v>
          </cell>
          <cell r="W13">
            <v>2.8</v>
          </cell>
          <cell r="X13">
            <v>4</v>
          </cell>
        </row>
        <row r="14">
          <cell r="D14">
            <v>-6.6</v>
          </cell>
          <cell r="E14">
            <v>5</v>
          </cell>
          <cell r="F14">
            <v>-8.6</v>
          </cell>
          <cell r="G14">
            <v>5</v>
          </cell>
          <cell r="J14">
            <v>6</v>
          </cell>
          <cell r="K14">
            <v>5</v>
          </cell>
          <cell r="L14">
            <v>3.45</v>
          </cell>
          <cell r="M14">
            <v>5</v>
          </cell>
          <cell r="O14">
            <v>-6.6</v>
          </cell>
          <cell r="P14">
            <v>5</v>
          </cell>
          <cell r="Q14">
            <v>-8.6</v>
          </cell>
          <cell r="R14">
            <v>5</v>
          </cell>
          <cell r="U14">
            <v>5.6</v>
          </cell>
          <cell r="V14">
            <v>5</v>
          </cell>
          <cell r="W14">
            <v>3.2</v>
          </cell>
          <cell r="X14">
            <v>5</v>
          </cell>
        </row>
        <row r="15">
          <cell r="D15">
            <v>-6.4</v>
          </cell>
          <cell r="E15">
            <v>6</v>
          </cell>
          <cell r="F15">
            <v>-8.3000000000000007</v>
          </cell>
          <cell r="G15">
            <v>6</v>
          </cell>
          <cell r="J15">
            <v>6.3</v>
          </cell>
          <cell r="K15">
            <v>6</v>
          </cell>
          <cell r="L15">
            <v>3.85</v>
          </cell>
          <cell r="M15">
            <v>6</v>
          </cell>
          <cell r="O15">
            <v>-6.4</v>
          </cell>
          <cell r="P15">
            <v>6</v>
          </cell>
          <cell r="Q15">
            <v>-8.4</v>
          </cell>
          <cell r="R15">
            <v>6</v>
          </cell>
          <cell r="U15">
            <v>5.9</v>
          </cell>
          <cell r="V15">
            <v>6</v>
          </cell>
          <cell r="W15">
            <v>3.5</v>
          </cell>
          <cell r="X15">
            <v>6</v>
          </cell>
        </row>
        <row r="16">
          <cell r="D16">
            <v>-6.1</v>
          </cell>
          <cell r="E16">
            <v>7</v>
          </cell>
          <cell r="F16">
            <v>-8.1</v>
          </cell>
          <cell r="G16">
            <v>7</v>
          </cell>
          <cell r="J16">
            <v>6.6</v>
          </cell>
          <cell r="K16">
            <v>7</v>
          </cell>
          <cell r="L16">
            <v>4.25</v>
          </cell>
          <cell r="M16">
            <v>7</v>
          </cell>
          <cell r="O16">
            <v>-6.2</v>
          </cell>
          <cell r="P16">
            <v>7</v>
          </cell>
          <cell r="Q16">
            <v>-8.3000000000000007</v>
          </cell>
          <cell r="R16">
            <v>7</v>
          </cell>
          <cell r="U16">
            <v>6.1</v>
          </cell>
          <cell r="V16">
            <v>7</v>
          </cell>
          <cell r="W16">
            <v>3.75</v>
          </cell>
          <cell r="X16">
            <v>7</v>
          </cell>
        </row>
        <row r="17">
          <cell r="D17">
            <v>-5.9</v>
          </cell>
          <cell r="E17">
            <v>8</v>
          </cell>
          <cell r="F17">
            <v>-7.9</v>
          </cell>
          <cell r="G17">
            <v>8</v>
          </cell>
          <cell r="J17">
            <v>6.9</v>
          </cell>
          <cell r="K17">
            <v>8</v>
          </cell>
          <cell r="L17">
            <v>4.6500000000000004</v>
          </cell>
          <cell r="M17">
            <v>8</v>
          </cell>
          <cell r="O17">
            <v>-6.1</v>
          </cell>
          <cell r="P17">
            <v>8</v>
          </cell>
          <cell r="Q17">
            <v>-8.1999999999999993</v>
          </cell>
          <cell r="R17">
            <v>8</v>
          </cell>
          <cell r="U17">
            <v>6.3</v>
          </cell>
          <cell r="V17">
            <v>8</v>
          </cell>
          <cell r="W17">
            <v>4</v>
          </cell>
          <cell r="X17">
            <v>8</v>
          </cell>
        </row>
        <row r="18">
          <cell r="D18">
            <v>-5.8</v>
          </cell>
          <cell r="E18">
            <v>9</v>
          </cell>
          <cell r="F18">
            <v>-7.6</v>
          </cell>
          <cell r="G18">
            <v>9</v>
          </cell>
          <cell r="J18">
            <v>7.2</v>
          </cell>
          <cell r="K18">
            <v>9</v>
          </cell>
          <cell r="L18">
            <v>5.05</v>
          </cell>
          <cell r="M18">
            <v>9</v>
          </cell>
          <cell r="O18">
            <v>-6</v>
          </cell>
          <cell r="P18">
            <v>9</v>
          </cell>
          <cell r="Q18">
            <v>-8</v>
          </cell>
          <cell r="R18">
            <v>9</v>
          </cell>
          <cell r="U18">
            <v>6.5</v>
          </cell>
          <cell r="V18">
            <v>9</v>
          </cell>
          <cell r="W18">
            <v>4.25</v>
          </cell>
          <cell r="X18">
            <v>9</v>
          </cell>
        </row>
        <row r="19">
          <cell r="D19">
            <v>-5.6</v>
          </cell>
          <cell r="E19">
            <v>10</v>
          </cell>
          <cell r="F19">
            <v>-7.4</v>
          </cell>
          <cell r="G19">
            <v>10</v>
          </cell>
          <cell r="J19">
            <v>7.5</v>
          </cell>
          <cell r="K19">
            <v>10</v>
          </cell>
          <cell r="L19">
            <v>5.45</v>
          </cell>
          <cell r="M19">
            <v>10</v>
          </cell>
          <cell r="O19">
            <v>-5.9</v>
          </cell>
          <cell r="P19">
            <v>10</v>
          </cell>
          <cell r="Q19">
            <v>-7.9</v>
          </cell>
          <cell r="R19">
            <v>10</v>
          </cell>
          <cell r="U19">
            <v>6.7</v>
          </cell>
          <cell r="V19">
            <v>10</v>
          </cell>
          <cell r="W19">
            <v>4.5</v>
          </cell>
          <cell r="X19">
            <v>10</v>
          </cell>
        </row>
        <row r="20">
          <cell r="D20">
            <v>-5.5</v>
          </cell>
          <cell r="E20">
            <v>11</v>
          </cell>
          <cell r="F20">
            <v>-7.2</v>
          </cell>
          <cell r="G20">
            <v>11</v>
          </cell>
          <cell r="J20">
            <v>7.8</v>
          </cell>
          <cell r="K20">
            <v>11</v>
          </cell>
          <cell r="L20">
            <v>5.85</v>
          </cell>
          <cell r="M20">
            <v>11</v>
          </cell>
          <cell r="O20">
            <v>-5.8</v>
          </cell>
          <cell r="P20">
            <v>11</v>
          </cell>
          <cell r="Q20">
            <v>-7.8</v>
          </cell>
          <cell r="R20">
            <v>11</v>
          </cell>
          <cell r="U20">
            <v>6.9</v>
          </cell>
          <cell r="V20">
            <v>11</v>
          </cell>
          <cell r="W20">
            <v>4.75</v>
          </cell>
          <cell r="X20">
            <v>11</v>
          </cell>
        </row>
        <row r="21">
          <cell r="D21">
            <v>-5.4</v>
          </cell>
          <cell r="E21">
            <v>12</v>
          </cell>
          <cell r="F21">
            <v>-7</v>
          </cell>
          <cell r="G21">
            <v>12</v>
          </cell>
          <cell r="J21">
            <v>8.1</v>
          </cell>
          <cell r="K21">
            <v>12</v>
          </cell>
          <cell r="L21">
            <v>6.25</v>
          </cell>
          <cell r="M21">
            <v>12</v>
          </cell>
          <cell r="O21">
            <v>0</v>
          </cell>
          <cell r="P21">
            <v>12</v>
          </cell>
          <cell r="Q21">
            <v>-7.7</v>
          </cell>
          <cell r="R21">
            <v>12</v>
          </cell>
          <cell r="U21">
            <v>7.1</v>
          </cell>
          <cell r="V21">
            <v>12</v>
          </cell>
          <cell r="W21">
            <v>5</v>
          </cell>
          <cell r="X21">
            <v>12</v>
          </cell>
        </row>
        <row r="22">
          <cell r="D22">
            <v>-5.3</v>
          </cell>
          <cell r="E22">
            <v>13</v>
          </cell>
          <cell r="F22">
            <v>-6.8</v>
          </cell>
          <cell r="G22">
            <v>13</v>
          </cell>
          <cell r="J22">
            <v>8.3000000000000007</v>
          </cell>
          <cell r="K22">
            <v>13</v>
          </cell>
          <cell r="L22">
            <v>6.5</v>
          </cell>
          <cell r="M22">
            <v>13</v>
          </cell>
          <cell r="O22">
            <v>-5.7</v>
          </cell>
          <cell r="P22">
            <v>13</v>
          </cell>
          <cell r="Q22">
            <v>-7.5</v>
          </cell>
          <cell r="R22">
            <v>13</v>
          </cell>
          <cell r="U22">
            <v>7.3</v>
          </cell>
          <cell r="V22">
            <v>13</v>
          </cell>
          <cell r="W22">
            <v>5.25</v>
          </cell>
          <cell r="X22">
            <v>13</v>
          </cell>
        </row>
        <row r="23">
          <cell r="D23">
            <v>-5.2</v>
          </cell>
          <cell r="E23">
            <v>14</v>
          </cell>
          <cell r="F23">
            <v>-6.7</v>
          </cell>
          <cell r="G23">
            <v>14</v>
          </cell>
          <cell r="J23">
            <v>8.5</v>
          </cell>
          <cell r="K23">
            <v>14</v>
          </cell>
          <cell r="L23">
            <v>6.75</v>
          </cell>
          <cell r="M23">
            <v>14</v>
          </cell>
          <cell r="O23">
            <v>-5.6</v>
          </cell>
          <cell r="P23">
            <v>14</v>
          </cell>
          <cell r="Q23">
            <v>-7.4</v>
          </cell>
          <cell r="R23">
            <v>14</v>
          </cell>
          <cell r="U23">
            <v>7.5</v>
          </cell>
          <cell r="V23">
            <v>14</v>
          </cell>
          <cell r="W23">
            <v>5.5</v>
          </cell>
          <cell r="X23">
            <v>14</v>
          </cell>
        </row>
        <row r="24">
          <cell r="D24">
            <v>0</v>
          </cell>
          <cell r="E24">
            <v>15</v>
          </cell>
          <cell r="F24">
            <v>-6.6</v>
          </cell>
          <cell r="G24">
            <v>15</v>
          </cell>
          <cell r="J24">
            <v>8.6999999999999993</v>
          </cell>
          <cell r="K24">
            <v>15</v>
          </cell>
          <cell r="L24">
            <v>7</v>
          </cell>
          <cell r="M24">
            <v>15</v>
          </cell>
          <cell r="O24">
            <v>0</v>
          </cell>
          <cell r="P24">
            <v>15</v>
          </cell>
          <cell r="Q24">
            <v>-7.3</v>
          </cell>
          <cell r="R24">
            <v>15</v>
          </cell>
          <cell r="U24">
            <v>7.7</v>
          </cell>
          <cell r="V24">
            <v>15</v>
          </cell>
          <cell r="W24">
            <v>5.75</v>
          </cell>
          <cell r="X24">
            <v>15</v>
          </cell>
        </row>
        <row r="25">
          <cell r="D25">
            <v>-5.0999999999999996</v>
          </cell>
          <cell r="E25">
            <v>16</v>
          </cell>
          <cell r="F25">
            <v>-6.5</v>
          </cell>
          <cell r="G25">
            <v>16</v>
          </cell>
          <cell r="J25">
            <v>8.9</v>
          </cell>
          <cell r="K25">
            <v>16</v>
          </cell>
          <cell r="L25">
            <v>7.25</v>
          </cell>
          <cell r="M25">
            <v>16</v>
          </cell>
          <cell r="O25">
            <v>-5.5</v>
          </cell>
          <cell r="P25">
            <v>16</v>
          </cell>
          <cell r="Q25">
            <v>-7.1</v>
          </cell>
          <cell r="R25">
            <v>16</v>
          </cell>
          <cell r="U25">
            <v>7.9</v>
          </cell>
          <cell r="V25">
            <v>16</v>
          </cell>
          <cell r="W25">
            <v>6</v>
          </cell>
          <cell r="X25">
            <v>16</v>
          </cell>
        </row>
        <row r="26">
          <cell r="D26">
            <v>-5</v>
          </cell>
          <cell r="E26">
            <v>17</v>
          </cell>
          <cell r="F26">
            <v>-6.4</v>
          </cell>
          <cell r="G26">
            <v>17</v>
          </cell>
          <cell r="J26">
            <v>9.1</v>
          </cell>
          <cell r="K26">
            <v>17</v>
          </cell>
          <cell r="L26">
            <v>7.5</v>
          </cell>
          <cell r="M26">
            <v>17</v>
          </cell>
          <cell r="O26">
            <v>-5.4</v>
          </cell>
          <cell r="P26">
            <v>17</v>
          </cell>
          <cell r="Q26">
            <v>-7</v>
          </cell>
          <cell r="R26">
            <v>17</v>
          </cell>
          <cell r="U26">
            <v>8.1</v>
          </cell>
          <cell r="V26">
            <v>17</v>
          </cell>
          <cell r="W26">
            <v>6.25</v>
          </cell>
          <cell r="X26">
            <v>17</v>
          </cell>
        </row>
        <row r="27">
          <cell r="D27">
            <v>0</v>
          </cell>
          <cell r="E27">
            <v>18</v>
          </cell>
          <cell r="F27">
            <v>-6.3</v>
          </cell>
          <cell r="G27">
            <v>18</v>
          </cell>
          <cell r="J27">
            <v>9.3000000000000007</v>
          </cell>
          <cell r="K27">
            <v>18</v>
          </cell>
          <cell r="L27">
            <v>7.75</v>
          </cell>
          <cell r="M27">
            <v>18</v>
          </cell>
          <cell r="O27">
            <v>0</v>
          </cell>
          <cell r="P27">
            <v>18</v>
          </cell>
          <cell r="Q27">
            <v>-6.9</v>
          </cell>
          <cell r="R27">
            <v>18</v>
          </cell>
          <cell r="U27">
            <v>8.3000000000000007</v>
          </cell>
          <cell r="V27">
            <v>18</v>
          </cell>
          <cell r="W27">
            <v>6.5</v>
          </cell>
          <cell r="X27">
            <v>18</v>
          </cell>
        </row>
        <row r="28">
          <cell r="D28">
            <v>-4.9000000000000004</v>
          </cell>
          <cell r="E28">
            <v>19</v>
          </cell>
          <cell r="F28">
            <v>-6.2</v>
          </cell>
          <cell r="G28">
            <v>19</v>
          </cell>
          <cell r="J28">
            <v>9.5</v>
          </cell>
          <cell r="K28">
            <v>19</v>
          </cell>
          <cell r="L28">
            <v>8</v>
          </cell>
          <cell r="M28">
            <v>19</v>
          </cell>
          <cell r="O28">
            <v>-5.3</v>
          </cell>
          <cell r="P28">
            <v>19</v>
          </cell>
          <cell r="Q28">
            <v>-6.8</v>
          </cell>
          <cell r="R28">
            <v>19</v>
          </cell>
          <cell r="U28">
            <v>8.5</v>
          </cell>
          <cell r="V28">
            <v>19</v>
          </cell>
          <cell r="W28">
            <v>6.75</v>
          </cell>
          <cell r="X28">
            <v>19</v>
          </cell>
        </row>
        <row r="29">
          <cell r="D29">
            <v>0</v>
          </cell>
          <cell r="E29">
            <v>20</v>
          </cell>
          <cell r="F29">
            <v>-6.1</v>
          </cell>
          <cell r="G29">
            <v>20</v>
          </cell>
          <cell r="J29">
            <v>9.6999999999999993</v>
          </cell>
          <cell r="K29">
            <v>20</v>
          </cell>
          <cell r="L29">
            <v>8.25</v>
          </cell>
          <cell r="M29">
            <v>20</v>
          </cell>
          <cell r="O29">
            <v>-5.2</v>
          </cell>
          <cell r="P29">
            <v>20</v>
          </cell>
          <cell r="Q29">
            <v>-6.7</v>
          </cell>
          <cell r="R29">
            <v>20</v>
          </cell>
          <cell r="U29">
            <v>8.6999999999999993</v>
          </cell>
          <cell r="V29">
            <v>20</v>
          </cell>
          <cell r="W29">
            <v>7</v>
          </cell>
          <cell r="X29">
            <v>20</v>
          </cell>
        </row>
        <row r="30">
          <cell r="D30">
            <v>-4.8</v>
          </cell>
          <cell r="E30">
            <v>21</v>
          </cell>
          <cell r="F30">
            <v>-6</v>
          </cell>
          <cell r="G30">
            <v>21</v>
          </cell>
          <cell r="J30">
            <v>9.9</v>
          </cell>
          <cell r="K30">
            <v>21</v>
          </cell>
          <cell r="L30">
            <v>8.5</v>
          </cell>
          <cell r="M30">
            <v>21</v>
          </cell>
          <cell r="O30">
            <v>0</v>
          </cell>
          <cell r="P30">
            <v>21</v>
          </cell>
          <cell r="Q30">
            <v>-6.5</v>
          </cell>
          <cell r="R30">
            <v>21</v>
          </cell>
          <cell r="U30">
            <v>8.9</v>
          </cell>
          <cell r="V30">
            <v>21</v>
          </cell>
          <cell r="W30">
            <v>7.25</v>
          </cell>
          <cell r="X30">
            <v>21</v>
          </cell>
        </row>
        <row r="31">
          <cell r="D31">
            <v>0</v>
          </cell>
          <cell r="E31">
            <v>22</v>
          </cell>
          <cell r="F31">
            <v>0</v>
          </cell>
          <cell r="G31">
            <v>22</v>
          </cell>
          <cell r="J31">
            <v>10.1</v>
          </cell>
          <cell r="K31">
            <v>22</v>
          </cell>
          <cell r="L31">
            <v>8.75</v>
          </cell>
          <cell r="M31">
            <v>22</v>
          </cell>
          <cell r="O31">
            <v>-5.0999999999999996</v>
          </cell>
          <cell r="P31">
            <v>22</v>
          </cell>
          <cell r="Q31">
            <v>-6.4</v>
          </cell>
          <cell r="R31">
            <v>22</v>
          </cell>
          <cell r="U31">
            <v>9.1</v>
          </cell>
          <cell r="V31">
            <v>22</v>
          </cell>
          <cell r="W31">
            <v>7.5</v>
          </cell>
          <cell r="X31">
            <v>22</v>
          </cell>
        </row>
        <row r="32">
          <cell r="D32">
            <v>0</v>
          </cell>
          <cell r="E32">
            <v>23</v>
          </cell>
          <cell r="F32">
            <v>-5.9</v>
          </cell>
          <cell r="G32">
            <v>23</v>
          </cell>
          <cell r="J32">
            <v>10.3</v>
          </cell>
          <cell r="K32">
            <v>23</v>
          </cell>
          <cell r="L32">
            <v>9</v>
          </cell>
          <cell r="M32">
            <v>23</v>
          </cell>
          <cell r="O32">
            <v>-5</v>
          </cell>
          <cell r="P32">
            <v>23</v>
          </cell>
          <cell r="Q32">
            <v>-6.3</v>
          </cell>
          <cell r="R32">
            <v>23</v>
          </cell>
          <cell r="U32">
            <v>9.3000000000000007</v>
          </cell>
          <cell r="V32">
            <v>23</v>
          </cell>
          <cell r="W32">
            <v>7.75</v>
          </cell>
          <cell r="X32">
            <v>23</v>
          </cell>
        </row>
        <row r="33">
          <cell r="D33">
            <v>-4.7</v>
          </cell>
          <cell r="E33">
            <v>24</v>
          </cell>
          <cell r="F33">
            <v>-5.8</v>
          </cell>
          <cell r="G33">
            <v>24</v>
          </cell>
          <cell r="J33">
            <v>10.5</v>
          </cell>
          <cell r="K33">
            <v>24</v>
          </cell>
          <cell r="L33">
            <v>9.25</v>
          </cell>
          <cell r="M33">
            <v>24</v>
          </cell>
          <cell r="O33">
            <v>0</v>
          </cell>
          <cell r="P33">
            <v>24</v>
          </cell>
          <cell r="Q33">
            <v>-6.2</v>
          </cell>
          <cell r="R33">
            <v>24</v>
          </cell>
          <cell r="U33">
            <v>9.5</v>
          </cell>
          <cell r="V33">
            <v>24</v>
          </cell>
          <cell r="W33">
            <v>8</v>
          </cell>
          <cell r="X33">
            <v>24</v>
          </cell>
        </row>
        <row r="34">
          <cell r="D34">
            <v>0</v>
          </cell>
          <cell r="E34">
            <v>25</v>
          </cell>
          <cell r="F34">
            <v>0</v>
          </cell>
          <cell r="G34">
            <v>25</v>
          </cell>
          <cell r="J34">
            <v>10.7</v>
          </cell>
          <cell r="K34">
            <v>25</v>
          </cell>
          <cell r="L34">
            <v>9.5</v>
          </cell>
          <cell r="M34">
            <v>25</v>
          </cell>
          <cell r="O34">
            <v>-4.9000000000000004</v>
          </cell>
          <cell r="P34">
            <v>25</v>
          </cell>
          <cell r="Q34">
            <v>-6.1</v>
          </cell>
          <cell r="R34">
            <v>25</v>
          </cell>
          <cell r="U34">
            <v>9.6999999999999993</v>
          </cell>
          <cell r="V34">
            <v>25</v>
          </cell>
          <cell r="W34">
            <v>8.3000000000000007</v>
          </cell>
          <cell r="X34">
            <v>25</v>
          </cell>
        </row>
        <row r="35">
          <cell r="D35">
            <v>0</v>
          </cell>
          <cell r="E35">
            <v>26</v>
          </cell>
          <cell r="F35">
            <v>-5.7</v>
          </cell>
          <cell r="G35">
            <v>26</v>
          </cell>
          <cell r="J35">
            <v>10.9</v>
          </cell>
          <cell r="K35">
            <v>26</v>
          </cell>
          <cell r="L35">
            <v>9.75</v>
          </cell>
          <cell r="M35">
            <v>26</v>
          </cell>
          <cell r="O35">
            <v>0</v>
          </cell>
          <cell r="P35">
            <v>26</v>
          </cell>
          <cell r="Q35">
            <v>0</v>
          </cell>
          <cell r="R35">
            <v>26</v>
          </cell>
          <cell r="U35">
            <v>9.9</v>
          </cell>
          <cell r="V35">
            <v>26</v>
          </cell>
          <cell r="W35">
            <v>8.6</v>
          </cell>
          <cell r="X35">
            <v>26</v>
          </cell>
        </row>
        <row r="36">
          <cell r="D36">
            <v>-4.5999999999999996</v>
          </cell>
          <cell r="E36">
            <v>27</v>
          </cell>
          <cell r="F36">
            <v>-5.6</v>
          </cell>
          <cell r="G36">
            <v>27</v>
          </cell>
          <cell r="J36">
            <v>11.1</v>
          </cell>
          <cell r="K36">
            <v>27</v>
          </cell>
          <cell r="L36">
            <v>10</v>
          </cell>
          <cell r="M36">
            <v>27</v>
          </cell>
          <cell r="O36">
            <v>-4.8</v>
          </cell>
          <cell r="P36">
            <v>27</v>
          </cell>
          <cell r="Q36">
            <v>-6</v>
          </cell>
          <cell r="R36">
            <v>27</v>
          </cell>
          <cell r="U36">
            <v>10.1</v>
          </cell>
          <cell r="V36">
            <v>27</v>
          </cell>
          <cell r="W36">
            <v>8.9</v>
          </cell>
          <cell r="X36">
            <v>27</v>
          </cell>
        </row>
        <row r="37">
          <cell r="D37">
            <v>0</v>
          </cell>
          <cell r="E37">
            <v>28</v>
          </cell>
          <cell r="F37">
            <v>0</v>
          </cell>
          <cell r="G37">
            <v>28</v>
          </cell>
          <cell r="J37">
            <v>11.3</v>
          </cell>
          <cell r="K37">
            <v>28</v>
          </cell>
          <cell r="L37">
            <v>10.25</v>
          </cell>
          <cell r="M37">
            <v>28</v>
          </cell>
          <cell r="O37">
            <v>0</v>
          </cell>
          <cell r="P37">
            <v>28</v>
          </cell>
          <cell r="Q37">
            <v>-5.9</v>
          </cell>
          <cell r="R37">
            <v>28</v>
          </cell>
          <cell r="U37">
            <v>10.3</v>
          </cell>
          <cell r="V37">
            <v>28</v>
          </cell>
          <cell r="W37">
            <v>9.1999999999999993</v>
          </cell>
          <cell r="X37">
            <v>28</v>
          </cell>
        </row>
        <row r="38">
          <cell r="D38">
            <v>0</v>
          </cell>
          <cell r="E38">
            <v>29</v>
          </cell>
          <cell r="F38">
            <v>-5.5</v>
          </cell>
          <cell r="G38">
            <v>29</v>
          </cell>
          <cell r="J38">
            <v>11.5</v>
          </cell>
          <cell r="K38">
            <v>29</v>
          </cell>
          <cell r="L38">
            <v>10.5</v>
          </cell>
          <cell r="M38">
            <v>29</v>
          </cell>
          <cell r="O38">
            <v>0</v>
          </cell>
          <cell r="P38">
            <v>29</v>
          </cell>
          <cell r="Q38">
            <v>0</v>
          </cell>
          <cell r="R38">
            <v>29</v>
          </cell>
          <cell r="U38">
            <v>10.5</v>
          </cell>
          <cell r="V38">
            <v>29</v>
          </cell>
          <cell r="W38">
            <v>9.5</v>
          </cell>
          <cell r="X38">
            <v>29</v>
          </cell>
        </row>
        <row r="39">
          <cell r="D39">
            <v>-4.5</v>
          </cell>
          <cell r="E39">
            <v>30</v>
          </cell>
          <cell r="F39">
            <v>0</v>
          </cell>
          <cell r="G39">
            <v>30</v>
          </cell>
          <cell r="J39">
            <v>11.7</v>
          </cell>
          <cell r="K39">
            <v>30</v>
          </cell>
          <cell r="L39">
            <v>10.8</v>
          </cell>
          <cell r="M39">
            <v>30</v>
          </cell>
          <cell r="O39">
            <v>-4.7</v>
          </cell>
          <cell r="P39">
            <v>30</v>
          </cell>
          <cell r="Q39">
            <v>-5.8</v>
          </cell>
          <cell r="R39">
            <v>30</v>
          </cell>
          <cell r="U39">
            <v>10.7</v>
          </cell>
          <cell r="V39">
            <v>30</v>
          </cell>
          <cell r="W39">
            <v>9.8000000000000007</v>
          </cell>
          <cell r="X39">
            <v>30</v>
          </cell>
        </row>
        <row r="40">
          <cell r="D40">
            <v>0</v>
          </cell>
          <cell r="E40">
            <v>31</v>
          </cell>
          <cell r="F40">
            <v>-5.4</v>
          </cell>
          <cell r="G40">
            <v>31</v>
          </cell>
          <cell r="J40">
            <v>11.9</v>
          </cell>
          <cell r="K40">
            <v>31</v>
          </cell>
          <cell r="L40">
            <v>11.1</v>
          </cell>
          <cell r="M40">
            <v>31</v>
          </cell>
          <cell r="O40">
            <v>0</v>
          </cell>
          <cell r="P40">
            <v>31</v>
          </cell>
          <cell r="Q40">
            <v>-5.7</v>
          </cell>
          <cell r="R40">
            <v>31</v>
          </cell>
          <cell r="U40">
            <v>10.9</v>
          </cell>
          <cell r="V40">
            <v>31</v>
          </cell>
          <cell r="W40">
            <v>10.1</v>
          </cell>
          <cell r="X40">
            <v>31</v>
          </cell>
        </row>
        <row r="41">
          <cell r="D41">
            <v>0</v>
          </cell>
          <cell r="E41">
            <v>32</v>
          </cell>
          <cell r="F41">
            <v>-5.3</v>
          </cell>
          <cell r="G41">
            <v>32</v>
          </cell>
          <cell r="J41">
            <v>12.1</v>
          </cell>
          <cell r="K41">
            <v>32</v>
          </cell>
          <cell r="L41">
            <v>11.4</v>
          </cell>
          <cell r="M41">
            <v>32</v>
          </cell>
          <cell r="O41">
            <v>0</v>
          </cell>
          <cell r="P41">
            <v>32</v>
          </cell>
          <cell r="Q41">
            <v>0</v>
          </cell>
          <cell r="R41">
            <v>32</v>
          </cell>
          <cell r="U41">
            <v>11.1</v>
          </cell>
          <cell r="V41">
            <v>32</v>
          </cell>
          <cell r="W41">
            <v>10.4</v>
          </cell>
          <cell r="X41">
            <v>32</v>
          </cell>
        </row>
        <row r="42">
          <cell r="D42">
            <v>-4.4000000000000004</v>
          </cell>
          <cell r="E42">
            <v>33</v>
          </cell>
          <cell r="F42">
            <v>0</v>
          </cell>
          <cell r="G42">
            <v>33</v>
          </cell>
          <cell r="J42">
            <v>12.5</v>
          </cell>
          <cell r="K42">
            <v>33</v>
          </cell>
          <cell r="L42">
            <v>11.7</v>
          </cell>
          <cell r="M42">
            <v>33</v>
          </cell>
          <cell r="O42">
            <v>-4.5999999999999996</v>
          </cell>
          <cell r="P42">
            <v>33</v>
          </cell>
          <cell r="Q42">
            <v>-5.6</v>
          </cell>
          <cell r="R42">
            <v>33</v>
          </cell>
          <cell r="U42">
            <v>11.3</v>
          </cell>
          <cell r="V42">
            <v>33</v>
          </cell>
          <cell r="W42">
            <v>10.7</v>
          </cell>
          <cell r="X42">
            <v>33</v>
          </cell>
        </row>
        <row r="43">
          <cell r="D43">
            <v>0</v>
          </cell>
          <cell r="E43">
            <v>34</v>
          </cell>
          <cell r="F43">
            <v>-5.2</v>
          </cell>
          <cell r="G43">
            <v>34</v>
          </cell>
          <cell r="J43">
            <v>12.5</v>
          </cell>
          <cell r="K43">
            <v>34</v>
          </cell>
          <cell r="L43">
            <v>12</v>
          </cell>
          <cell r="M43">
            <v>34</v>
          </cell>
          <cell r="O43">
            <v>0</v>
          </cell>
          <cell r="P43">
            <v>34</v>
          </cell>
          <cell r="Q43">
            <v>0</v>
          </cell>
          <cell r="R43">
            <v>34</v>
          </cell>
          <cell r="U43">
            <v>11.5</v>
          </cell>
          <cell r="V43">
            <v>34</v>
          </cell>
          <cell r="W43">
            <v>11</v>
          </cell>
          <cell r="X43">
            <v>34</v>
          </cell>
        </row>
        <row r="44">
          <cell r="D44">
            <v>0</v>
          </cell>
          <cell r="E44">
            <v>35</v>
          </cell>
          <cell r="F44">
            <v>-5.0999999999999996</v>
          </cell>
          <cell r="G44">
            <v>35</v>
          </cell>
          <cell r="J44">
            <v>12.7</v>
          </cell>
          <cell r="K44">
            <v>35</v>
          </cell>
          <cell r="L44">
            <v>12.3</v>
          </cell>
          <cell r="M44">
            <v>35</v>
          </cell>
          <cell r="O44">
            <v>0</v>
          </cell>
          <cell r="P44">
            <v>35</v>
          </cell>
          <cell r="Q44">
            <v>-5.5</v>
          </cell>
          <cell r="R44">
            <v>35</v>
          </cell>
          <cell r="U44">
            <v>11.7</v>
          </cell>
          <cell r="V44">
            <v>35</v>
          </cell>
          <cell r="W44">
            <v>11.3</v>
          </cell>
          <cell r="X44">
            <v>35</v>
          </cell>
        </row>
        <row r="45">
          <cell r="D45">
            <v>-4.3</v>
          </cell>
          <cell r="E45">
            <v>36</v>
          </cell>
          <cell r="F45">
            <v>0</v>
          </cell>
          <cell r="G45">
            <v>36</v>
          </cell>
          <cell r="J45">
            <v>12.9</v>
          </cell>
          <cell r="K45">
            <v>36</v>
          </cell>
          <cell r="L45">
            <v>12.6</v>
          </cell>
          <cell r="M45">
            <v>36</v>
          </cell>
          <cell r="O45">
            <v>-4.5</v>
          </cell>
          <cell r="P45">
            <v>36</v>
          </cell>
          <cell r="Q45">
            <v>-5.4</v>
          </cell>
          <cell r="R45">
            <v>36</v>
          </cell>
          <cell r="U45">
            <v>11.9</v>
          </cell>
          <cell r="V45">
            <v>36</v>
          </cell>
          <cell r="W45">
            <v>11.6</v>
          </cell>
          <cell r="X45">
            <v>36</v>
          </cell>
        </row>
        <row r="46">
          <cell r="D46">
            <v>0</v>
          </cell>
          <cell r="E46">
            <v>37</v>
          </cell>
          <cell r="F46">
            <v>-5</v>
          </cell>
          <cell r="G46">
            <v>37</v>
          </cell>
          <cell r="J46">
            <v>13.1</v>
          </cell>
          <cell r="K46">
            <v>37</v>
          </cell>
          <cell r="L46">
            <v>13</v>
          </cell>
          <cell r="M46">
            <v>37</v>
          </cell>
          <cell r="O46">
            <v>0</v>
          </cell>
          <cell r="P46">
            <v>37</v>
          </cell>
          <cell r="Q46">
            <v>0</v>
          </cell>
          <cell r="R46">
            <v>37</v>
          </cell>
          <cell r="U46">
            <v>12.1</v>
          </cell>
          <cell r="V46">
            <v>37</v>
          </cell>
          <cell r="W46">
            <v>11.95</v>
          </cell>
          <cell r="X46">
            <v>37</v>
          </cell>
        </row>
        <row r="47">
          <cell r="D47">
            <v>0</v>
          </cell>
          <cell r="E47">
            <v>38</v>
          </cell>
          <cell r="F47">
            <v>-4.9000000000000004</v>
          </cell>
          <cell r="G47">
            <v>38</v>
          </cell>
          <cell r="J47">
            <v>13.3</v>
          </cell>
          <cell r="K47">
            <v>38</v>
          </cell>
          <cell r="L47">
            <v>13.4</v>
          </cell>
          <cell r="M47">
            <v>38</v>
          </cell>
          <cell r="O47">
            <v>0</v>
          </cell>
          <cell r="P47">
            <v>38</v>
          </cell>
          <cell r="Q47">
            <v>-5.3</v>
          </cell>
          <cell r="R47">
            <v>38</v>
          </cell>
          <cell r="U47">
            <v>12.3</v>
          </cell>
          <cell r="V47">
            <v>38</v>
          </cell>
          <cell r="W47">
            <v>12.3</v>
          </cell>
          <cell r="X47">
            <v>38</v>
          </cell>
        </row>
        <row r="48">
          <cell r="D48">
            <v>-4.2</v>
          </cell>
          <cell r="E48">
            <v>39</v>
          </cell>
          <cell r="F48">
            <v>0</v>
          </cell>
          <cell r="G48">
            <v>39</v>
          </cell>
          <cell r="J48">
            <v>13.5</v>
          </cell>
          <cell r="K48">
            <v>39</v>
          </cell>
          <cell r="L48">
            <v>13.8</v>
          </cell>
          <cell r="M48">
            <v>39</v>
          </cell>
          <cell r="O48">
            <v>-4.4000000000000004</v>
          </cell>
          <cell r="P48">
            <v>39</v>
          </cell>
          <cell r="Q48">
            <v>0</v>
          </cell>
          <cell r="R48">
            <v>39</v>
          </cell>
          <cell r="U48">
            <v>12.5</v>
          </cell>
          <cell r="V48">
            <v>39</v>
          </cell>
          <cell r="W48">
            <v>12.65</v>
          </cell>
          <cell r="X48">
            <v>39</v>
          </cell>
        </row>
        <row r="49">
          <cell r="D49">
            <v>0</v>
          </cell>
          <cell r="E49">
            <v>40</v>
          </cell>
          <cell r="F49">
            <v>-4.8</v>
          </cell>
          <cell r="G49">
            <v>40</v>
          </cell>
          <cell r="J49">
            <v>13.7</v>
          </cell>
          <cell r="K49">
            <v>40</v>
          </cell>
          <cell r="L49">
            <v>14.2</v>
          </cell>
          <cell r="M49">
            <v>40</v>
          </cell>
          <cell r="O49">
            <v>0</v>
          </cell>
          <cell r="P49">
            <v>40</v>
          </cell>
          <cell r="Q49">
            <v>-5.2</v>
          </cell>
          <cell r="R49">
            <v>40</v>
          </cell>
          <cell r="U49">
            <v>12.7</v>
          </cell>
          <cell r="V49">
            <v>40</v>
          </cell>
          <cell r="W49">
            <v>13</v>
          </cell>
          <cell r="X49">
            <v>40</v>
          </cell>
        </row>
        <row r="50">
          <cell r="D50">
            <v>0</v>
          </cell>
          <cell r="E50">
            <v>41</v>
          </cell>
          <cell r="F50">
            <v>0</v>
          </cell>
          <cell r="G50">
            <v>41</v>
          </cell>
          <cell r="J50">
            <v>13.9</v>
          </cell>
          <cell r="K50">
            <v>41</v>
          </cell>
          <cell r="L50">
            <v>14.6</v>
          </cell>
          <cell r="M50">
            <v>41</v>
          </cell>
          <cell r="O50">
            <v>0</v>
          </cell>
          <cell r="P50">
            <v>41</v>
          </cell>
          <cell r="Q50">
            <v>0</v>
          </cell>
          <cell r="R50">
            <v>41</v>
          </cell>
          <cell r="U50">
            <v>12.9</v>
          </cell>
          <cell r="V50">
            <v>41</v>
          </cell>
          <cell r="W50">
            <v>13.35</v>
          </cell>
          <cell r="X50">
            <v>41</v>
          </cell>
        </row>
        <row r="51">
          <cell r="D51">
            <v>-4.0999999999999996</v>
          </cell>
          <cell r="E51">
            <v>42</v>
          </cell>
          <cell r="F51">
            <v>-4.7</v>
          </cell>
          <cell r="G51">
            <v>42</v>
          </cell>
          <cell r="J51">
            <v>14.1</v>
          </cell>
          <cell r="K51">
            <v>42</v>
          </cell>
          <cell r="L51">
            <v>15</v>
          </cell>
          <cell r="M51">
            <v>42</v>
          </cell>
          <cell r="O51">
            <v>-4.3</v>
          </cell>
          <cell r="P51">
            <v>42</v>
          </cell>
          <cell r="Q51">
            <v>-5.0999999999999996</v>
          </cell>
          <cell r="R51">
            <v>42</v>
          </cell>
          <cell r="U51">
            <v>13.1</v>
          </cell>
          <cell r="V51">
            <v>42</v>
          </cell>
          <cell r="W51">
            <v>13.7</v>
          </cell>
          <cell r="X51">
            <v>42</v>
          </cell>
        </row>
        <row r="52">
          <cell r="D52">
            <v>0</v>
          </cell>
          <cell r="E52">
            <v>43</v>
          </cell>
          <cell r="F52">
            <v>0</v>
          </cell>
          <cell r="G52">
            <v>43</v>
          </cell>
          <cell r="J52">
            <v>0</v>
          </cell>
          <cell r="K52">
            <v>43</v>
          </cell>
          <cell r="L52">
            <v>0</v>
          </cell>
          <cell r="M52">
            <v>43</v>
          </cell>
          <cell r="O52">
            <v>0</v>
          </cell>
          <cell r="P52">
            <v>43</v>
          </cell>
          <cell r="Q52">
            <v>0</v>
          </cell>
          <cell r="R52">
            <v>43</v>
          </cell>
          <cell r="U52">
            <v>0</v>
          </cell>
          <cell r="V52">
            <v>43</v>
          </cell>
          <cell r="W52">
            <v>0</v>
          </cell>
          <cell r="X52">
            <v>43</v>
          </cell>
        </row>
        <row r="53">
          <cell r="D53">
            <v>0</v>
          </cell>
          <cell r="E53">
            <v>44</v>
          </cell>
          <cell r="F53">
            <v>0</v>
          </cell>
          <cell r="G53">
            <v>44</v>
          </cell>
          <cell r="J53">
            <v>0</v>
          </cell>
          <cell r="K53">
            <v>44</v>
          </cell>
          <cell r="L53">
            <v>0</v>
          </cell>
          <cell r="M53">
            <v>44</v>
          </cell>
          <cell r="O53">
            <v>0</v>
          </cell>
          <cell r="P53">
            <v>44</v>
          </cell>
          <cell r="Q53">
            <v>0</v>
          </cell>
          <cell r="R53">
            <v>44</v>
          </cell>
          <cell r="U53">
            <v>0</v>
          </cell>
          <cell r="V53">
            <v>44</v>
          </cell>
          <cell r="W53">
            <v>0</v>
          </cell>
          <cell r="X53">
            <v>44</v>
          </cell>
        </row>
        <row r="54">
          <cell r="D54">
            <v>0</v>
          </cell>
          <cell r="E54">
            <v>45</v>
          </cell>
          <cell r="F54">
            <v>0</v>
          </cell>
          <cell r="G54">
            <v>45</v>
          </cell>
          <cell r="J54">
            <v>0</v>
          </cell>
          <cell r="K54">
            <v>45</v>
          </cell>
          <cell r="L54">
            <v>0</v>
          </cell>
          <cell r="M54">
            <v>45</v>
          </cell>
          <cell r="O54">
            <v>0</v>
          </cell>
          <cell r="P54">
            <v>45</v>
          </cell>
          <cell r="Q54">
            <v>0</v>
          </cell>
          <cell r="R54">
            <v>45</v>
          </cell>
          <cell r="U54">
            <v>0</v>
          </cell>
          <cell r="V54">
            <v>45</v>
          </cell>
          <cell r="W54">
            <v>0</v>
          </cell>
          <cell r="X54">
            <v>45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B1:M28"/>
  <sheetViews>
    <sheetView view="pageBreakPreview" zoomScale="60" zoomScaleNormal="60" workbookViewId="0">
      <selection activeCell="C3" sqref="C3"/>
    </sheetView>
  </sheetViews>
  <sheetFormatPr baseColWidth="10" defaultRowHeight="12.75"/>
  <cols>
    <col min="1" max="1" width="0.85546875" customWidth="1"/>
    <col min="2" max="2" width="24.7109375" style="282" customWidth="1"/>
    <col min="3" max="3" width="59.7109375" style="282" customWidth="1"/>
    <col min="4" max="4" width="16.7109375" style="282" customWidth="1"/>
    <col min="5" max="5" width="4.42578125" customWidth="1"/>
    <col min="6" max="6" width="24.7109375" style="282" customWidth="1"/>
    <col min="7" max="7" width="59.7109375" style="282" customWidth="1"/>
    <col min="8" max="8" width="16.7109375" style="282" customWidth="1"/>
    <col min="11" max="11" width="18.5703125" bestFit="1" customWidth="1"/>
    <col min="13" max="13" width="17.85546875" bestFit="1" customWidth="1"/>
  </cols>
  <sheetData>
    <row r="1" spans="2:13" ht="59.25" customHeight="1" thickBot="1">
      <c r="B1" s="456" t="s">
        <v>546</v>
      </c>
      <c r="C1" s="457"/>
      <c r="D1" s="457"/>
      <c r="E1" s="457"/>
      <c r="F1" s="457"/>
      <c r="G1" s="457"/>
      <c r="H1" s="457"/>
      <c r="I1" s="262"/>
    </row>
    <row r="2" spans="2:13" ht="33" customHeight="1" thickTop="1">
      <c r="B2" s="453" t="s">
        <v>22</v>
      </c>
      <c r="C2" s="454"/>
      <c r="D2" s="455"/>
      <c r="E2" s="263"/>
      <c r="F2" s="453" t="s">
        <v>23</v>
      </c>
      <c r="G2" s="454"/>
      <c r="H2" s="455"/>
      <c r="I2" s="264"/>
      <c r="K2" s="348"/>
      <c r="L2" s="348"/>
      <c r="M2" s="348"/>
    </row>
    <row r="3" spans="2:13" s="389" customFormat="1" ht="33.75" thickBot="1">
      <c r="B3" s="390">
        <v>343381</v>
      </c>
      <c r="C3" s="381" t="s">
        <v>554</v>
      </c>
      <c r="D3" s="382" t="s">
        <v>81</v>
      </c>
      <c r="E3" s="383"/>
      <c r="F3" s="384">
        <v>164761</v>
      </c>
      <c r="G3" s="385" t="s">
        <v>570</v>
      </c>
      <c r="H3" s="386" t="s">
        <v>81</v>
      </c>
      <c r="I3" s="387"/>
      <c r="J3" s="388"/>
      <c r="K3" s="388"/>
      <c r="L3" s="388"/>
      <c r="M3" s="388"/>
    </row>
    <row r="4" spans="2:13" ht="33" customHeight="1" thickTop="1">
      <c r="B4" s="453" t="s">
        <v>532</v>
      </c>
      <c r="C4" s="454"/>
      <c r="D4" s="455"/>
      <c r="E4" s="264"/>
      <c r="F4" s="265">
        <v>1496746</v>
      </c>
      <c r="G4" s="268" t="s">
        <v>569</v>
      </c>
      <c r="H4" s="269" t="s">
        <v>81</v>
      </c>
      <c r="I4" s="264"/>
      <c r="J4" s="308"/>
      <c r="K4" s="308"/>
      <c r="L4" s="308"/>
      <c r="M4" s="308"/>
    </row>
    <row r="5" spans="2:13" ht="33" customHeight="1">
      <c r="B5" s="270">
        <v>660956</v>
      </c>
      <c r="C5" s="266" t="s">
        <v>533</v>
      </c>
      <c r="D5" s="271" t="s">
        <v>81</v>
      </c>
      <c r="E5" s="264"/>
      <c r="F5" s="270">
        <v>719024</v>
      </c>
      <c r="G5" s="266" t="s">
        <v>568</v>
      </c>
      <c r="H5" s="269" t="s">
        <v>81</v>
      </c>
      <c r="I5" s="264"/>
      <c r="J5" s="308"/>
      <c r="K5" s="308"/>
      <c r="L5" s="308"/>
      <c r="M5" s="308"/>
    </row>
    <row r="6" spans="2:13" ht="33" customHeight="1" thickBot="1">
      <c r="B6" s="272"/>
      <c r="C6" s="273"/>
      <c r="D6" s="274"/>
      <c r="E6" s="264"/>
      <c r="F6" s="265"/>
      <c r="G6" s="266"/>
      <c r="H6" s="267"/>
      <c r="I6" s="264"/>
      <c r="J6" s="308"/>
      <c r="K6" s="308"/>
      <c r="L6" s="308"/>
      <c r="M6" s="308"/>
    </row>
    <row r="7" spans="2:13" ht="33" customHeight="1" thickTop="1">
      <c r="B7" s="453" t="s">
        <v>24</v>
      </c>
      <c r="C7" s="454"/>
      <c r="D7" s="455"/>
      <c r="E7" s="264"/>
      <c r="F7" s="453" t="s">
        <v>59</v>
      </c>
      <c r="G7" s="454"/>
      <c r="H7" s="455"/>
      <c r="I7" s="264"/>
      <c r="J7" s="308"/>
      <c r="K7" s="380"/>
      <c r="L7" s="308"/>
      <c r="M7" s="308"/>
    </row>
    <row r="8" spans="2:13" ht="33" customHeight="1" thickBot="1">
      <c r="B8" s="275">
        <v>343389</v>
      </c>
      <c r="C8" s="276" t="s">
        <v>555</v>
      </c>
      <c r="D8" s="277" t="s">
        <v>81</v>
      </c>
      <c r="E8" s="264"/>
      <c r="F8" s="270"/>
      <c r="G8" s="266"/>
      <c r="H8" s="269"/>
      <c r="I8" s="264"/>
      <c r="J8" s="308"/>
      <c r="K8" s="380"/>
      <c r="L8" s="308"/>
      <c r="M8" s="308"/>
    </row>
    <row r="9" spans="2:13" ht="33" customHeight="1" thickTop="1">
      <c r="B9" s="453" t="s">
        <v>60</v>
      </c>
      <c r="C9" s="454"/>
      <c r="D9" s="455"/>
      <c r="E9" s="264"/>
      <c r="F9" s="265"/>
      <c r="G9" s="268"/>
      <c r="H9" s="269"/>
      <c r="I9" s="264"/>
      <c r="J9" s="308"/>
      <c r="K9" s="308"/>
      <c r="L9" s="308"/>
      <c r="M9" s="308"/>
    </row>
    <row r="10" spans="2:13" ht="33" customHeight="1" thickBot="1">
      <c r="B10" s="270">
        <v>1775707</v>
      </c>
      <c r="C10" s="276" t="s">
        <v>556</v>
      </c>
      <c r="D10" s="269" t="s">
        <v>81</v>
      </c>
      <c r="E10" s="264"/>
      <c r="F10" s="265"/>
      <c r="G10" s="268"/>
      <c r="H10" s="269"/>
      <c r="I10" s="264"/>
      <c r="J10" s="308"/>
      <c r="K10" s="308"/>
      <c r="L10" s="308"/>
      <c r="M10" s="308"/>
    </row>
    <row r="11" spans="2:13" ht="33" customHeight="1" thickTop="1" thickBot="1">
      <c r="B11" s="453" t="s">
        <v>61</v>
      </c>
      <c r="C11" s="454"/>
      <c r="D11" s="455"/>
      <c r="E11" s="264"/>
      <c r="F11" s="265"/>
      <c r="G11" s="268"/>
      <c r="H11" s="269"/>
      <c r="I11" s="264"/>
      <c r="J11" s="308"/>
      <c r="K11" s="308"/>
      <c r="L11" s="308"/>
      <c r="M11" s="308"/>
    </row>
    <row r="12" spans="2:13" ht="33" customHeight="1" thickTop="1">
      <c r="B12" s="270" t="s">
        <v>534</v>
      </c>
      <c r="C12" s="268" t="s">
        <v>552</v>
      </c>
      <c r="D12" s="277" t="s">
        <v>81</v>
      </c>
      <c r="E12" s="264"/>
      <c r="F12" s="450" t="s">
        <v>45</v>
      </c>
      <c r="G12" s="451"/>
      <c r="H12" s="452"/>
      <c r="I12" s="264"/>
      <c r="J12" s="308"/>
      <c r="K12" s="308"/>
      <c r="L12" s="308"/>
      <c r="M12" s="308"/>
    </row>
    <row r="13" spans="2:13" ht="33" customHeight="1">
      <c r="B13" s="265" t="s">
        <v>534</v>
      </c>
      <c r="C13" s="268" t="s">
        <v>553</v>
      </c>
      <c r="D13" s="269" t="s">
        <v>81</v>
      </c>
      <c r="E13" s="264"/>
      <c r="F13" s="265" t="s">
        <v>534</v>
      </c>
      <c r="G13" s="268" t="s">
        <v>571</v>
      </c>
      <c r="H13" s="269" t="s">
        <v>84</v>
      </c>
      <c r="I13" s="264"/>
      <c r="J13" s="308"/>
      <c r="K13" s="308"/>
      <c r="L13" s="308"/>
      <c r="M13" s="308"/>
    </row>
    <row r="14" spans="2:13" ht="33" customHeight="1">
      <c r="B14" s="270"/>
      <c r="C14" s="268"/>
      <c r="D14" s="269"/>
      <c r="E14" s="264"/>
      <c r="F14" s="265">
        <v>2416289</v>
      </c>
      <c r="G14" s="268" t="s">
        <v>572</v>
      </c>
      <c r="H14" s="269" t="s">
        <v>84</v>
      </c>
      <c r="I14" s="264"/>
      <c r="J14" s="308"/>
      <c r="K14" s="308"/>
      <c r="L14" s="308"/>
      <c r="M14" s="308"/>
    </row>
    <row r="15" spans="2:13" ht="33" customHeight="1" thickBot="1">
      <c r="B15" s="278"/>
      <c r="C15" s="279"/>
      <c r="D15" s="280"/>
      <c r="E15" s="264"/>
      <c r="F15" s="278"/>
      <c r="G15" s="279"/>
      <c r="H15" s="280"/>
      <c r="I15" s="264"/>
      <c r="J15" s="308"/>
      <c r="K15" s="380"/>
      <c r="L15" s="308"/>
      <c r="M15" s="308"/>
    </row>
    <row r="16" spans="2:13" ht="33" customHeight="1" thickTop="1">
      <c r="B16" s="453" t="s">
        <v>25</v>
      </c>
      <c r="C16" s="454"/>
      <c r="D16" s="455"/>
      <c r="E16" s="264"/>
      <c r="F16" s="450" t="s">
        <v>46</v>
      </c>
      <c r="G16" s="451"/>
      <c r="H16" s="452"/>
      <c r="I16" s="264"/>
      <c r="K16" s="380"/>
      <c r="L16" s="349"/>
      <c r="M16" s="349"/>
    </row>
    <row r="17" spans="2:13" ht="33" customHeight="1">
      <c r="B17" s="265">
        <v>1377714</v>
      </c>
      <c r="C17" s="268" t="s">
        <v>557</v>
      </c>
      <c r="D17" s="269" t="s">
        <v>484</v>
      </c>
      <c r="E17" s="264"/>
      <c r="F17" s="265">
        <v>1777232</v>
      </c>
      <c r="G17" s="268" t="s">
        <v>565</v>
      </c>
      <c r="H17" s="269" t="s">
        <v>81</v>
      </c>
      <c r="I17" s="264"/>
      <c r="K17" s="380"/>
    </row>
    <row r="18" spans="2:13" ht="33" customHeight="1">
      <c r="B18" s="265">
        <v>2307356</v>
      </c>
      <c r="C18" s="268" t="s">
        <v>558</v>
      </c>
      <c r="D18" s="269" t="s">
        <v>86</v>
      </c>
      <c r="E18" s="264"/>
      <c r="F18" s="265">
        <v>1937342</v>
      </c>
      <c r="G18" s="266" t="s">
        <v>566</v>
      </c>
      <c r="H18" s="271" t="s">
        <v>81</v>
      </c>
      <c r="I18" s="264"/>
      <c r="L18" s="380"/>
      <c r="M18" s="380"/>
    </row>
    <row r="19" spans="2:13" ht="33" customHeight="1" thickBot="1">
      <c r="B19" s="281" t="s">
        <v>62</v>
      </c>
      <c r="C19" s="273"/>
      <c r="D19" s="274" t="s">
        <v>62</v>
      </c>
      <c r="E19" s="264"/>
      <c r="F19" s="278">
        <v>2153410</v>
      </c>
      <c r="G19" s="279" t="s">
        <v>567</v>
      </c>
      <c r="H19" s="280" t="s">
        <v>81</v>
      </c>
      <c r="I19" s="264"/>
    </row>
    <row r="20" spans="2:13" ht="33" customHeight="1" thickTop="1">
      <c r="B20" s="450" t="s">
        <v>63</v>
      </c>
      <c r="C20" s="451"/>
      <c r="D20" s="452"/>
      <c r="E20" s="264"/>
      <c r="F20" s="450" t="s">
        <v>64</v>
      </c>
      <c r="G20" s="451"/>
      <c r="H20" s="452"/>
      <c r="I20" s="264"/>
    </row>
    <row r="21" spans="2:13" ht="33" customHeight="1">
      <c r="B21" s="265" t="s">
        <v>534</v>
      </c>
      <c r="C21" s="268" t="s">
        <v>549</v>
      </c>
      <c r="D21" s="269" t="s">
        <v>85</v>
      </c>
      <c r="E21" s="264"/>
      <c r="F21" s="265" t="s">
        <v>534</v>
      </c>
      <c r="G21" s="359" t="s">
        <v>562</v>
      </c>
      <c r="H21" s="269" t="s">
        <v>81</v>
      </c>
      <c r="I21" s="264"/>
    </row>
    <row r="22" spans="2:13" ht="33" customHeight="1">
      <c r="B22" s="265">
        <v>2374938</v>
      </c>
      <c r="C22" s="268" t="s">
        <v>550</v>
      </c>
      <c r="D22" s="269" t="s">
        <v>85</v>
      </c>
      <c r="E22" s="264"/>
      <c r="F22" s="265" t="s">
        <v>534</v>
      </c>
      <c r="G22" s="268" t="s">
        <v>563</v>
      </c>
      <c r="H22" s="269" t="s">
        <v>484</v>
      </c>
      <c r="I22" s="264"/>
    </row>
    <row r="23" spans="2:13" ht="33" customHeight="1" thickBot="1">
      <c r="B23" s="278">
        <v>2240267</v>
      </c>
      <c r="C23" s="279" t="s">
        <v>551</v>
      </c>
      <c r="D23" s="280" t="s">
        <v>85</v>
      </c>
      <c r="E23" s="264"/>
      <c r="F23" s="281" t="s">
        <v>534</v>
      </c>
      <c r="G23" s="273" t="s">
        <v>564</v>
      </c>
      <c r="H23" s="274"/>
      <c r="I23" s="264"/>
    </row>
    <row r="24" spans="2:13" ht="33" customHeight="1" thickTop="1">
      <c r="B24" s="450"/>
      <c r="C24" s="451"/>
      <c r="D24" s="452"/>
      <c r="E24" s="264"/>
      <c r="F24" s="450" t="s">
        <v>65</v>
      </c>
      <c r="G24" s="451"/>
      <c r="H24" s="452"/>
      <c r="I24" s="264"/>
    </row>
    <row r="25" spans="2:13" ht="33" customHeight="1">
      <c r="B25" s="270"/>
      <c r="C25" s="266"/>
      <c r="D25" s="271"/>
      <c r="E25" s="264"/>
      <c r="F25" s="265">
        <v>1763412</v>
      </c>
      <c r="G25" s="268" t="s">
        <v>561</v>
      </c>
      <c r="H25" s="269" t="s">
        <v>85</v>
      </c>
      <c r="I25" s="264"/>
    </row>
    <row r="26" spans="2:13" ht="33" customHeight="1">
      <c r="B26" s="265"/>
      <c r="C26" s="268"/>
      <c r="D26" s="269"/>
      <c r="E26" s="264"/>
      <c r="F26" s="265" t="s">
        <v>534</v>
      </c>
      <c r="G26" s="268" t="s">
        <v>560</v>
      </c>
      <c r="H26" s="269" t="s">
        <v>85</v>
      </c>
      <c r="I26" s="264"/>
    </row>
    <row r="27" spans="2:13" ht="33" customHeight="1" thickBot="1">
      <c r="B27" s="281"/>
      <c r="C27" s="273"/>
      <c r="D27" s="274"/>
      <c r="E27" s="264"/>
      <c r="F27" s="281" t="s">
        <v>534</v>
      </c>
      <c r="G27" s="273" t="s">
        <v>559</v>
      </c>
      <c r="H27" s="274" t="s">
        <v>86</v>
      </c>
      <c r="I27" s="264"/>
    </row>
    <row r="28" spans="2:13" ht="13.5" thickTop="1"/>
  </sheetData>
  <mergeCells count="15">
    <mergeCell ref="B7:D7"/>
    <mergeCell ref="F7:H7"/>
    <mergeCell ref="B9:D9"/>
    <mergeCell ref="B11:D11"/>
    <mergeCell ref="B1:H1"/>
    <mergeCell ref="B2:D2"/>
    <mergeCell ref="F2:H2"/>
    <mergeCell ref="B4:D4"/>
    <mergeCell ref="B24:D24"/>
    <mergeCell ref="F24:H24"/>
    <mergeCell ref="F12:H12"/>
    <mergeCell ref="B16:D16"/>
    <mergeCell ref="F16:H16"/>
    <mergeCell ref="B20:D20"/>
    <mergeCell ref="F20:H20"/>
  </mergeCells>
  <phoneticPr fontId="25" type="noConversion"/>
  <pageMargins left="0.23622047244094491" right="0.23622047244094491" top="0.74803149606299213" bottom="0.74803149606299213" header="0.31496062992125984" footer="0.31496062992125984"/>
  <pageSetup paperSize="8" scale="12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B1:G19"/>
  <sheetViews>
    <sheetView workbookViewId="0">
      <selection activeCell="F9" sqref="F9"/>
    </sheetView>
  </sheetViews>
  <sheetFormatPr baseColWidth="10" defaultRowHeight="24" customHeight="1"/>
  <cols>
    <col min="1" max="1" width="5.28515625" style="1" customWidth="1"/>
    <col min="2" max="2" width="20.5703125" style="1" customWidth="1"/>
    <col min="3" max="3" width="11.42578125" style="1"/>
    <col min="4" max="4" width="17.5703125" style="1" customWidth="1"/>
    <col min="5" max="5" width="14.5703125" style="1" bestFit="1" customWidth="1"/>
    <col min="6" max="16384" width="11.42578125" style="1"/>
  </cols>
  <sheetData>
    <row r="1" spans="2:7" s="4" customFormat="1" ht="24" customHeight="1" thickBot="1">
      <c r="B1" s="351"/>
      <c r="C1" s="352"/>
      <c r="D1" s="353"/>
      <c r="E1" s="352"/>
      <c r="F1" s="354"/>
      <c r="G1" s="3"/>
    </row>
    <row r="2" spans="2:7" s="4" customFormat="1" ht="24" customHeight="1">
      <c r="B2" s="460" t="s">
        <v>0</v>
      </c>
      <c r="C2" s="461"/>
      <c r="D2" s="461"/>
      <c r="E2" s="461"/>
      <c r="F2" s="462"/>
      <c r="G2" s="5"/>
    </row>
    <row r="3" spans="2:7" s="2" customFormat="1" ht="24" customHeight="1">
      <c r="B3" s="463" t="s">
        <v>80</v>
      </c>
      <c r="C3" s="464"/>
      <c r="D3" s="464"/>
      <c r="E3" s="464"/>
      <c r="F3" s="465"/>
      <c r="G3" s="5"/>
    </row>
    <row r="4" spans="2:7" ht="24" customHeight="1">
      <c r="B4" s="463" t="s">
        <v>82</v>
      </c>
      <c r="C4" s="464"/>
      <c r="D4" s="464"/>
      <c r="E4" s="464"/>
      <c r="F4" s="465"/>
      <c r="G4" s="5"/>
    </row>
    <row r="5" spans="2:7" ht="24" customHeight="1" thickBot="1">
      <c r="B5" s="466" t="s">
        <v>76</v>
      </c>
      <c r="C5" s="467"/>
      <c r="D5" s="467"/>
      <c r="E5" s="467"/>
      <c r="F5" s="468"/>
    </row>
    <row r="6" spans="2:7" ht="24" customHeight="1">
      <c r="B6" s="355"/>
      <c r="C6" s="355"/>
      <c r="D6" s="355"/>
      <c r="E6" s="355"/>
      <c r="F6" s="355"/>
    </row>
    <row r="7" spans="2:7" s="4" customFormat="1" ht="24" customHeight="1">
      <c r="B7" s="357" t="s">
        <v>1</v>
      </c>
      <c r="C7" s="357"/>
      <c r="D7" s="357"/>
      <c r="E7" s="356"/>
      <c r="F7" s="357"/>
      <c r="G7" s="1"/>
    </row>
    <row r="8" spans="2:7" ht="24" customHeight="1">
      <c r="B8" s="357" t="s">
        <v>2</v>
      </c>
      <c r="C8" s="357"/>
      <c r="D8" s="357"/>
      <c r="E8" s="357"/>
      <c r="F8" s="357"/>
    </row>
    <row r="9" spans="2:7" ht="24" customHeight="1">
      <c r="B9" s="357" t="s">
        <v>3</v>
      </c>
      <c r="C9" s="357"/>
      <c r="D9" s="357"/>
      <c r="E9" s="357"/>
      <c r="F9" s="357"/>
    </row>
    <row r="10" spans="2:7" ht="24" customHeight="1">
      <c r="B10" s="357"/>
      <c r="C10" s="357"/>
      <c r="D10" s="357"/>
      <c r="E10" s="357"/>
      <c r="F10" s="357"/>
    </row>
    <row r="11" spans="2:7" ht="24" customHeight="1">
      <c r="B11" s="458" t="s">
        <v>75</v>
      </c>
      <c r="C11" s="458"/>
      <c r="D11" s="458"/>
      <c r="E11" s="458"/>
      <c r="F11" s="458"/>
    </row>
    <row r="12" spans="2:7" ht="24" customHeight="1">
      <c r="B12" s="357" t="s">
        <v>5</v>
      </c>
      <c r="C12" s="357"/>
      <c r="D12" s="357" t="s">
        <v>9</v>
      </c>
      <c r="E12" s="357" t="s">
        <v>10</v>
      </c>
      <c r="F12" s="357"/>
    </row>
    <row r="13" spans="2:7" ht="24" customHeight="1">
      <c r="B13" s="357" t="s">
        <v>6</v>
      </c>
      <c r="C13" s="357"/>
      <c r="D13" s="357" t="s">
        <v>7</v>
      </c>
      <c r="E13" s="357" t="s">
        <v>8</v>
      </c>
      <c r="F13" s="357"/>
    </row>
    <row r="14" spans="2:7" ht="24" customHeight="1">
      <c r="B14" s="357"/>
      <c r="C14" s="357"/>
      <c r="D14" s="357"/>
      <c r="E14" s="357"/>
      <c r="F14" s="357"/>
    </row>
    <row r="15" spans="2:7" ht="24" customHeight="1">
      <c r="B15" s="458" t="s">
        <v>77</v>
      </c>
      <c r="C15" s="458"/>
      <c r="D15" s="458"/>
      <c r="E15" s="458"/>
      <c r="F15" s="458"/>
    </row>
    <row r="16" spans="2:7" ht="24" customHeight="1">
      <c r="B16" s="355"/>
      <c r="C16" s="355"/>
      <c r="D16" s="355"/>
      <c r="E16" s="355"/>
      <c r="F16" s="355"/>
    </row>
    <row r="17" spans="2:7" ht="24" customHeight="1">
      <c r="B17" s="459" t="s">
        <v>58</v>
      </c>
      <c r="C17" s="459"/>
      <c r="D17" s="459"/>
      <c r="E17" s="459"/>
      <c r="F17" s="459"/>
    </row>
    <row r="18" spans="2:7" s="4" customFormat="1" ht="24" customHeight="1">
      <c r="B18" s="350"/>
      <c r="C18" s="350"/>
      <c r="D18" s="350"/>
      <c r="E18" s="350"/>
      <c r="F18" s="357"/>
      <c r="G18" s="1"/>
    </row>
    <row r="19" spans="2:7" ht="24" customHeight="1">
      <c r="B19" s="350"/>
      <c r="C19" s="350"/>
      <c r="D19" s="350"/>
      <c r="E19" s="350"/>
      <c r="F19" s="357"/>
    </row>
  </sheetData>
  <mergeCells count="7">
    <mergeCell ref="B15:F15"/>
    <mergeCell ref="B17:F17"/>
    <mergeCell ref="B2:F2"/>
    <mergeCell ref="B3:F3"/>
    <mergeCell ref="B4:F4"/>
    <mergeCell ref="B11:F11"/>
    <mergeCell ref="B5:F5"/>
  </mergeCells>
  <phoneticPr fontId="25" type="noConversion"/>
  <printOptions horizontalCentered="1"/>
  <pageMargins left="0" right="0" top="0.98" bottom="0.98" header="0.51" footer="0.5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4"/>
  <sheetViews>
    <sheetView showGridLines="0" topLeftCell="C1" workbookViewId="0">
      <selection activeCell="Z8" sqref="Z8"/>
    </sheetView>
  </sheetViews>
  <sheetFormatPr baseColWidth="10" defaultRowHeight="12.75"/>
  <cols>
    <col min="1" max="2" width="3.7109375" style="127" hidden="1" customWidth="1"/>
    <col min="3" max="3" width="3.7109375" style="127" customWidth="1"/>
    <col min="4" max="4" width="7.7109375" style="128" customWidth="1"/>
    <col min="5" max="5" width="3.7109375" style="129" customWidth="1"/>
    <col min="6" max="6" width="6.7109375" style="128" customWidth="1"/>
    <col min="7" max="7" width="3.7109375" style="129" customWidth="1"/>
    <col min="8" max="8" width="6.7109375" style="129" customWidth="1"/>
    <col min="9" max="9" width="3.7109375" style="126" customWidth="1"/>
    <col min="10" max="10" width="6.7109375" style="129" customWidth="1"/>
    <col min="11" max="11" width="3.7109375" style="126" customWidth="1"/>
    <col min="12" max="12" width="7.42578125" style="130" customWidth="1"/>
    <col min="13" max="13" width="3.7109375" style="126" customWidth="1"/>
    <col min="14" max="14" width="11.42578125" style="126"/>
    <col min="15" max="15" width="7.7109375" style="128" customWidth="1"/>
    <col min="16" max="16" width="3.7109375" style="129" customWidth="1"/>
    <col min="17" max="17" width="6.7109375" style="128" customWidth="1"/>
    <col min="18" max="18" width="3.7109375" style="129" customWidth="1"/>
    <col min="19" max="19" width="6.7109375" style="130" customWidth="1"/>
    <col min="20" max="20" width="3.7109375" style="126" customWidth="1"/>
    <col min="21" max="21" width="6.7109375" style="130" customWidth="1"/>
    <col min="22" max="22" width="3.7109375" style="126" customWidth="1"/>
    <col min="23" max="23" width="7.42578125" style="130" customWidth="1"/>
    <col min="24" max="24" width="3.7109375" style="126" customWidth="1"/>
    <col min="25" max="26" width="11.5703125" customWidth="1"/>
    <col min="27" max="32" width="11.42578125" style="126"/>
    <col min="33" max="33" width="7.42578125" style="131" customWidth="1"/>
    <col min="34" max="34" width="3.7109375" style="126" customWidth="1"/>
    <col min="35" max="16384" width="11.42578125" style="126"/>
  </cols>
  <sheetData>
    <row r="1" spans="1:34" ht="28.5" customHeight="1">
      <c r="A1" s="132"/>
      <c r="B1" s="132"/>
      <c r="C1" s="132"/>
      <c r="D1" s="133"/>
      <c r="E1" s="134"/>
      <c r="F1" s="133"/>
      <c r="G1" s="134"/>
      <c r="I1" s="135"/>
      <c r="J1" s="134"/>
      <c r="K1" s="135"/>
      <c r="O1" s="133"/>
      <c r="P1" s="134"/>
      <c r="Q1" s="133"/>
      <c r="R1" s="134"/>
      <c r="T1" s="135"/>
      <c r="U1" s="241"/>
      <c r="V1" s="135"/>
    </row>
    <row r="2" spans="1:34" ht="12.75" customHeight="1">
      <c r="E2" s="136"/>
      <c r="G2" s="136"/>
      <c r="J2" s="136"/>
      <c r="P2" s="136"/>
      <c r="R2" s="136"/>
      <c r="U2" s="242"/>
    </row>
    <row r="3" spans="1:34" ht="19.5">
      <c r="E3" s="136"/>
      <c r="G3" s="136"/>
      <c r="J3" s="136"/>
      <c r="P3" s="136"/>
      <c r="R3" s="136"/>
      <c r="U3" s="242"/>
    </row>
    <row r="4" spans="1:34" ht="13.5" thickBot="1">
      <c r="H4" s="137"/>
      <c r="S4" s="235"/>
    </row>
    <row r="5" spans="1:34" s="5" customFormat="1" ht="24" customHeight="1" thickBot="1">
      <c r="A5" s="214"/>
      <c r="B5" s="214"/>
      <c r="C5" s="214"/>
      <c r="D5" s="469" t="s">
        <v>53</v>
      </c>
      <c r="E5" s="470"/>
      <c r="F5" s="470"/>
      <c r="G5" s="470"/>
      <c r="H5" s="470"/>
      <c r="I5" s="470"/>
      <c r="J5" s="470"/>
      <c r="K5" s="470"/>
      <c r="L5" s="470"/>
      <c r="M5" s="471"/>
      <c r="O5" s="469" t="s">
        <v>54</v>
      </c>
      <c r="P5" s="470"/>
      <c r="Q5" s="470"/>
      <c r="R5" s="470"/>
      <c r="S5" s="470"/>
      <c r="T5" s="470"/>
      <c r="U5" s="470"/>
      <c r="V5" s="470"/>
      <c r="W5" s="470"/>
      <c r="X5" s="471"/>
      <c r="Y5" s="4"/>
      <c r="Z5" s="4"/>
      <c r="AG5" s="215"/>
    </row>
    <row r="6" spans="1:34" ht="15">
      <c r="E6" s="138"/>
      <c r="G6" s="138"/>
      <c r="H6" s="137"/>
      <c r="J6" s="138"/>
      <c r="P6" s="138"/>
      <c r="R6" s="138"/>
      <c r="S6" s="235"/>
      <c r="U6" s="243"/>
    </row>
    <row r="7" spans="1:34" ht="13.5" thickBot="1">
      <c r="H7" s="137"/>
      <c r="S7" s="235"/>
    </row>
    <row r="8" spans="1:34" ht="39" thickBot="1">
      <c r="A8" s="139"/>
      <c r="B8" s="140"/>
      <c r="C8" s="140"/>
      <c r="D8" s="141" t="s">
        <v>40</v>
      </c>
      <c r="E8" s="142" t="s">
        <v>41</v>
      </c>
      <c r="F8" s="141" t="s">
        <v>42</v>
      </c>
      <c r="G8" s="142" t="s">
        <v>41</v>
      </c>
      <c r="H8" s="143" t="s">
        <v>38</v>
      </c>
      <c r="I8" s="142" t="s">
        <v>41</v>
      </c>
      <c r="J8" s="143" t="s">
        <v>39</v>
      </c>
      <c r="K8" s="142" t="s">
        <v>41</v>
      </c>
      <c r="L8" s="143" t="s">
        <v>43</v>
      </c>
      <c r="M8" s="144" t="s">
        <v>41</v>
      </c>
      <c r="O8" s="220" t="s">
        <v>40</v>
      </c>
      <c r="P8" s="142" t="s">
        <v>41</v>
      </c>
      <c r="Q8" s="216" t="s">
        <v>42</v>
      </c>
      <c r="R8" s="142" t="s">
        <v>41</v>
      </c>
      <c r="S8" s="218" t="s">
        <v>38</v>
      </c>
      <c r="T8" s="142" t="s">
        <v>41</v>
      </c>
      <c r="U8" s="218" t="s">
        <v>39</v>
      </c>
      <c r="V8" s="142" t="s">
        <v>41</v>
      </c>
      <c r="W8" s="218" t="s">
        <v>43</v>
      </c>
      <c r="X8" s="144" t="s">
        <v>41</v>
      </c>
      <c r="AG8" s="145" t="s">
        <v>44</v>
      </c>
      <c r="AH8" s="146" t="s">
        <v>41</v>
      </c>
    </row>
    <row r="9" spans="1:34" ht="13.5" thickBot="1">
      <c r="A9" s="147"/>
      <c r="B9" s="140"/>
      <c r="C9" s="140"/>
      <c r="D9" s="148"/>
      <c r="E9" s="149">
        <v>0</v>
      </c>
      <c r="F9" s="148"/>
      <c r="G9" s="149">
        <v>0</v>
      </c>
      <c r="H9" s="150"/>
      <c r="I9" s="149">
        <v>0</v>
      </c>
      <c r="J9" s="150"/>
      <c r="K9" s="149">
        <v>0</v>
      </c>
      <c r="L9" s="150"/>
      <c r="M9" s="151">
        <v>0</v>
      </c>
      <c r="O9" s="228"/>
      <c r="P9" s="229">
        <v>0</v>
      </c>
      <c r="Q9" s="217"/>
      <c r="R9" s="149">
        <v>0</v>
      </c>
      <c r="S9" s="219"/>
      <c r="T9" s="149">
        <v>0</v>
      </c>
      <c r="U9" s="219"/>
      <c r="V9" s="149">
        <v>0</v>
      </c>
      <c r="W9" s="219"/>
      <c r="X9" s="151">
        <v>0</v>
      </c>
      <c r="AG9" s="152"/>
      <c r="AH9" s="153">
        <v>0</v>
      </c>
    </row>
    <row r="10" spans="1:34" ht="15.2" customHeight="1">
      <c r="A10" s="154"/>
      <c r="B10" s="155"/>
      <c r="C10" s="155"/>
      <c r="D10" s="156"/>
      <c r="E10" s="157">
        <v>1</v>
      </c>
      <c r="F10" s="156"/>
      <c r="G10" s="157">
        <v>1</v>
      </c>
      <c r="H10" s="158"/>
      <c r="I10" s="159">
        <v>1</v>
      </c>
      <c r="J10" s="158"/>
      <c r="K10" s="157">
        <v>1</v>
      </c>
      <c r="L10" s="158"/>
      <c r="M10" s="160">
        <v>1</v>
      </c>
      <c r="O10" s="221"/>
      <c r="P10" s="162">
        <v>1</v>
      </c>
      <c r="Q10" s="156"/>
      <c r="R10" s="162">
        <v>1</v>
      </c>
      <c r="S10" s="158"/>
      <c r="T10" s="162">
        <v>1</v>
      </c>
      <c r="U10" s="158"/>
      <c r="V10" s="162">
        <v>1</v>
      </c>
      <c r="W10" s="230"/>
      <c r="X10" s="232">
        <v>1</v>
      </c>
      <c r="AG10" s="152">
        <v>0.01</v>
      </c>
      <c r="AH10" s="153">
        <v>1</v>
      </c>
    </row>
    <row r="11" spans="1:34" ht="15.2" customHeight="1">
      <c r="A11" s="154"/>
      <c r="B11" s="155"/>
      <c r="C11" s="155"/>
      <c r="D11" s="161"/>
      <c r="E11" s="162">
        <v>2</v>
      </c>
      <c r="F11" s="161"/>
      <c r="G11" s="162">
        <v>2</v>
      </c>
      <c r="H11" s="314">
        <v>0.5</v>
      </c>
      <c r="I11" s="164">
        <v>2</v>
      </c>
      <c r="J11" s="163">
        <v>4</v>
      </c>
      <c r="K11" s="162">
        <v>2</v>
      </c>
      <c r="L11" s="163">
        <v>2</v>
      </c>
      <c r="M11" s="165">
        <v>2</v>
      </c>
      <c r="O11" s="222"/>
      <c r="P11" s="162">
        <v>2</v>
      </c>
      <c r="Q11" s="161"/>
      <c r="R11" s="162">
        <v>2</v>
      </c>
      <c r="S11" s="314">
        <v>0.5</v>
      </c>
      <c r="T11" s="162">
        <v>2</v>
      </c>
      <c r="U11" s="163">
        <v>3.5</v>
      </c>
      <c r="V11" s="162">
        <v>2</v>
      </c>
      <c r="W11" s="231">
        <v>1.8</v>
      </c>
      <c r="X11" s="233">
        <v>2</v>
      </c>
      <c r="AG11" s="152">
        <v>8</v>
      </c>
      <c r="AH11" s="153">
        <v>2</v>
      </c>
    </row>
    <row r="12" spans="1:34" ht="15.2" customHeight="1">
      <c r="A12" s="154"/>
      <c r="B12" s="155"/>
      <c r="C12" s="155"/>
      <c r="D12" s="161">
        <v>-7</v>
      </c>
      <c r="E12" s="162">
        <v>3</v>
      </c>
      <c r="F12" s="161">
        <v>-9.1999999999999993</v>
      </c>
      <c r="G12" s="162">
        <v>3</v>
      </c>
      <c r="H12" s="163">
        <v>0.96</v>
      </c>
      <c r="I12" s="164">
        <v>3</v>
      </c>
      <c r="J12" s="163">
        <v>5.4</v>
      </c>
      <c r="K12" s="162">
        <v>3</v>
      </c>
      <c r="L12" s="163">
        <v>2.5499999999999998</v>
      </c>
      <c r="M12" s="165">
        <v>3</v>
      </c>
      <c r="O12" s="222">
        <v>-7</v>
      </c>
      <c r="P12" s="162">
        <v>3</v>
      </c>
      <c r="Q12" s="222">
        <v>-9</v>
      </c>
      <c r="R12" s="162">
        <v>3</v>
      </c>
      <c r="S12" s="236">
        <v>0.79</v>
      </c>
      <c r="T12" s="162">
        <v>3</v>
      </c>
      <c r="U12" s="236">
        <v>4.8</v>
      </c>
      <c r="V12" s="162">
        <v>3</v>
      </c>
      <c r="W12" s="244">
        <v>2.4</v>
      </c>
      <c r="X12" s="233">
        <v>3</v>
      </c>
      <c r="AG12" s="152">
        <v>8.5</v>
      </c>
      <c r="AH12" s="153">
        <v>3</v>
      </c>
    </row>
    <row r="13" spans="1:34" ht="15.2" customHeight="1">
      <c r="A13" s="154"/>
      <c r="B13" s="155"/>
      <c r="C13" s="155"/>
      <c r="D13" s="161">
        <v>-6.8</v>
      </c>
      <c r="E13" s="162">
        <v>4</v>
      </c>
      <c r="F13" s="161">
        <v>-8.9</v>
      </c>
      <c r="G13" s="162">
        <v>4</v>
      </c>
      <c r="H13" s="163"/>
      <c r="I13" s="164">
        <v>4</v>
      </c>
      <c r="J13" s="163">
        <v>5.7</v>
      </c>
      <c r="K13" s="162">
        <v>4</v>
      </c>
      <c r="L13" s="163">
        <v>3</v>
      </c>
      <c r="M13" s="165">
        <v>4</v>
      </c>
      <c r="O13" s="222">
        <v>-6.8</v>
      </c>
      <c r="P13" s="162">
        <v>4</v>
      </c>
      <c r="Q13" s="222">
        <v>-8.8000000000000007</v>
      </c>
      <c r="R13" s="162">
        <v>4</v>
      </c>
      <c r="S13" s="236"/>
      <c r="T13" s="162">
        <v>4</v>
      </c>
      <c r="U13" s="236">
        <v>5.2</v>
      </c>
      <c r="V13" s="162">
        <v>4</v>
      </c>
      <c r="W13" s="244">
        <v>2.8</v>
      </c>
      <c r="X13" s="233">
        <v>4</v>
      </c>
      <c r="AG13" s="152">
        <v>9</v>
      </c>
      <c r="AH13" s="153">
        <v>4</v>
      </c>
    </row>
    <row r="14" spans="1:34" ht="15.2" customHeight="1">
      <c r="A14" s="154"/>
      <c r="B14" s="155"/>
      <c r="C14" s="155"/>
      <c r="D14" s="166">
        <v>-6.6</v>
      </c>
      <c r="E14" s="162">
        <v>5</v>
      </c>
      <c r="F14" s="166">
        <v>-8.6</v>
      </c>
      <c r="G14" s="162">
        <v>5</v>
      </c>
      <c r="H14" s="167">
        <v>0.98</v>
      </c>
      <c r="I14" s="164">
        <v>5</v>
      </c>
      <c r="J14" s="167">
        <v>6</v>
      </c>
      <c r="K14" s="162">
        <v>5</v>
      </c>
      <c r="L14" s="167">
        <v>3.45</v>
      </c>
      <c r="M14" s="165">
        <v>5</v>
      </c>
      <c r="O14" s="223">
        <v>-6.6</v>
      </c>
      <c r="P14" s="162">
        <v>5</v>
      </c>
      <c r="Q14" s="223">
        <v>-8.6</v>
      </c>
      <c r="R14" s="162">
        <v>5</v>
      </c>
      <c r="S14" s="237">
        <v>0.81</v>
      </c>
      <c r="T14" s="164">
        <v>5</v>
      </c>
      <c r="U14" s="237">
        <v>5.6</v>
      </c>
      <c r="V14" s="162">
        <v>5</v>
      </c>
      <c r="W14" s="245">
        <v>3.2</v>
      </c>
      <c r="X14" s="233">
        <v>5</v>
      </c>
      <c r="AG14" s="152">
        <v>9.5</v>
      </c>
      <c r="AH14" s="153">
        <v>5</v>
      </c>
    </row>
    <row r="15" spans="1:34" ht="15.2" customHeight="1">
      <c r="A15" s="154"/>
      <c r="B15" s="155"/>
      <c r="C15" s="155"/>
      <c r="D15" s="161">
        <v>-6.4</v>
      </c>
      <c r="E15" s="162">
        <v>6</v>
      </c>
      <c r="F15" s="161">
        <v>-8.3000000000000007</v>
      </c>
      <c r="G15" s="162">
        <v>6</v>
      </c>
      <c r="H15" s="163"/>
      <c r="I15" s="164">
        <v>6</v>
      </c>
      <c r="J15" s="163">
        <v>6.3</v>
      </c>
      <c r="K15" s="162">
        <v>6</v>
      </c>
      <c r="L15" s="163">
        <v>3.85</v>
      </c>
      <c r="M15" s="165">
        <v>6</v>
      </c>
      <c r="O15" s="222">
        <v>-6.4</v>
      </c>
      <c r="P15" s="162">
        <v>6</v>
      </c>
      <c r="Q15" s="222">
        <v>-8.4</v>
      </c>
      <c r="R15" s="162">
        <v>6</v>
      </c>
      <c r="S15" s="236"/>
      <c r="T15" s="164">
        <v>6</v>
      </c>
      <c r="U15" s="236">
        <v>5.9</v>
      </c>
      <c r="V15" s="162">
        <v>6</v>
      </c>
      <c r="W15" s="244">
        <v>3.5</v>
      </c>
      <c r="X15" s="233">
        <v>6</v>
      </c>
      <c r="AG15" s="152">
        <v>10</v>
      </c>
      <c r="AH15" s="153">
        <v>6</v>
      </c>
    </row>
    <row r="16" spans="1:34" ht="15.2" customHeight="1">
      <c r="A16" s="154"/>
      <c r="B16" s="155"/>
      <c r="C16" s="155"/>
      <c r="D16" s="161">
        <v>-6.1</v>
      </c>
      <c r="E16" s="162">
        <v>7</v>
      </c>
      <c r="F16" s="161">
        <v>-8.1</v>
      </c>
      <c r="G16" s="162">
        <v>7</v>
      </c>
      <c r="H16" s="163">
        <v>1.01</v>
      </c>
      <c r="I16" s="164">
        <v>7</v>
      </c>
      <c r="J16" s="163">
        <v>6.6</v>
      </c>
      <c r="K16" s="162">
        <v>7</v>
      </c>
      <c r="L16" s="163">
        <v>4.25</v>
      </c>
      <c r="M16" s="165">
        <v>7</v>
      </c>
      <c r="O16" s="222">
        <v>-6.2</v>
      </c>
      <c r="P16" s="162">
        <v>7</v>
      </c>
      <c r="Q16" s="222">
        <v>-8.3000000000000007</v>
      </c>
      <c r="R16" s="162">
        <v>7</v>
      </c>
      <c r="S16" s="236">
        <v>0.86</v>
      </c>
      <c r="T16" s="164">
        <v>7</v>
      </c>
      <c r="U16" s="236">
        <v>6.1</v>
      </c>
      <c r="V16" s="162">
        <v>7</v>
      </c>
      <c r="W16" s="244">
        <v>3.75</v>
      </c>
      <c r="X16" s="233">
        <v>7</v>
      </c>
      <c r="AG16" s="152">
        <v>10.5</v>
      </c>
      <c r="AH16" s="153">
        <v>7</v>
      </c>
    </row>
    <row r="17" spans="1:34" ht="15.2" customHeight="1">
      <c r="A17" s="154"/>
      <c r="B17" s="155"/>
      <c r="C17" s="155"/>
      <c r="D17" s="161">
        <v>-5.9</v>
      </c>
      <c r="E17" s="162">
        <v>8</v>
      </c>
      <c r="F17" s="161">
        <v>-7.9</v>
      </c>
      <c r="G17" s="162">
        <v>8</v>
      </c>
      <c r="H17" s="163"/>
      <c r="I17" s="164">
        <v>8</v>
      </c>
      <c r="J17" s="163">
        <v>6.9</v>
      </c>
      <c r="K17" s="162">
        <v>8</v>
      </c>
      <c r="L17" s="163">
        <v>4.6500000000000004</v>
      </c>
      <c r="M17" s="165">
        <v>8</v>
      </c>
      <c r="O17" s="222">
        <v>-6.1</v>
      </c>
      <c r="P17" s="162">
        <v>8</v>
      </c>
      <c r="Q17" s="222">
        <v>-8.1999999999999993</v>
      </c>
      <c r="R17" s="162">
        <v>8</v>
      </c>
      <c r="S17" s="236"/>
      <c r="T17" s="164">
        <v>8</v>
      </c>
      <c r="U17" s="236">
        <v>6.3</v>
      </c>
      <c r="V17" s="162">
        <v>8</v>
      </c>
      <c r="W17" s="244">
        <v>4</v>
      </c>
      <c r="X17" s="233">
        <v>8</v>
      </c>
      <c r="AG17" s="152">
        <v>11</v>
      </c>
      <c r="AH17" s="153">
        <v>8</v>
      </c>
    </row>
    <row r="18" spans="1:34" ht="15.2" customHeight="1">
      <c r="A18" s="154"/>
      <c r="B18" s="155"/>
      <c r="C18" s="155"/>
      <c r="D18" s="161">
        <v>-5.8</v>
      </c>
      <c r="E18" s="162">
        <v>9</v>
      </c>
      <c r="F18" s="161">
        <v>-7.6</v>
      </c>
      <c r="G18" s="162">
        <v>9</v>
      </c>
      <c r="H18" s="163">
        <v>1.05</v>
      </c>
      <c r="I18" s="164">
        <v>9</v>
      </c>
      <c r="J18" s="163">
        <v>7.2</v>
      </c>
      <c r="K18" s="162">
        <v>9</v>
      </c>
      <c r="L18" s="163">
        <v>5.05</v>
      </c>
      <c r="M18" s="165">
        <v>9</v>
      </c>
      <c r="O18" s="222">
        <v>-6</v>
      </c>
      <c r="P18" s="162">
        <v>9</v>
      </c>
      <c r="Q18" s="222">
        <v>-8</v>
      </c>
      <c r="R18" s="162">
        <v>9</v>
      </c>
      <c r="S18" s="236">
        <v>0.91</v>
      </c>
      <c r="T18" s="164">
        <v>9</v>
      </c>
      <c r="U18" s="236">
        <v>6.5</v>
      </c>
      <c r="V18" s="162">
        <v>9</v>
      </c>
      <c r="W18" s="314">
        <v>4.25</v>
      </c>
      <c r="X18" s="233">
        <v>9</v>
      </c>
      <c r="AG18" s="152">
        <v>11.6</v>
      </c>
      <c r="AH18" s="153">
        <v>9</v>
      </c>
    </row>
    <row r="19" spans="1:34" ht="15.2" customHeight="1">
      <c r="A19" s="154"/>
      <c r="B19" s="155"/>
      <c r="C19" s="155"/>
      <c r="D19" s="168">
        <v>-5.6</v>
      </c>
      <c r="E19" s="162">
        <v>10</v>
      </c>
      <c r="F19" s="168">
        <v>-7.4</v>
      </c>
      <c r="G19" s="162">
        <v>10</v>
      </c>
      <c r="H19" s="169"/>
      <c r="I19" s="164">
        <v>10</v>
      </c>
      <c r="J19" s="169">
        <v>7.5</v>
      </c>
      <c r="K19" s="162">
        <v>10</v>
      </c>
      <c r="L19" s="169">
        <v>5.45</v>
      </c>
      <c r="M19" s="165">
        <v>10</v>
      </c>
      <c r="O19" s="224">
        <v>-5.9</v>
      </c>
      <c r="P19" s="162">
        <v>10</v>
      </c>
      <c r="Q19" s="224">
        <v>-7.9</v>
      </c>
      <c r="R19" s="162">
        <v>10</v>
      </c>
      <c r="S19" s="238"/>
      <c r="T19" s="164">
        <v>10</v>
      </c>
      <c r="U19" s="238">
        <v>6.7</v>
      </c>
      <c r="V19" s="162">
        <v>10</v>
      </c>
      <c r="W19" s="246">
        <v>4.5</v>
      </c>
      <c r="X19" s="233">
        <v>10</v>
      </c>
      <c r="AG19" s="152">
        <v>12.2</v>
      </c>
      <c r="AH19" s="153">
        <v>10</v>
      </c>
    </row>
    <row r="20" spans="1:34" ht="15.2" customHeight="1">
      <c r="A20" s="154"/>
      <c r="B20" s="155"/>
      <c r="C20" s="155"/>
      <c r="D20" s="161">
        <v>-5.5</v>
      </c>
      <c r="E20" s="162">
        <v>11</v>
      </c>
      <c r="F20" s="161">
        <v>-7.2</v>
      </c>
      <c r="G20" s="162">
        <v>11</v>
      </c>
      <c r="H20" s="163">
        <v>1.07</v>
      </c>
      <c r="I20" s="164">
        <v>11</v>
      </c>
      <c r="J20" s="163">
        <v>7.8</v>
      </c>
      <c r="K20" s="162">
        <v>11</v>
      </c>
      <c r="L20" s="163">
        <v>5.85</v>
      </c>
      <c r="M20" s="165">
        <v>11</v>
      </c>
      <c r="O20" s="222">
        <v>-5.8</v>
      </c>
      <c r="P20" s="162">
        <v>11</v>
      </c>
      <c r="Q20" s="222">
        <v>-7.8</v>
      </c>
      <c r="R20" s="162">
        <v>11</v>
      </c>
      <c r="S20" s="236">
        <v>0.94</v>
      </c>
      <c r="T20" s="164">
        <v>11</v>
      </c>
      <c r="U20" s="236">
        <v>6.9</v>
      </c>
      <c r="V20" s="162">
        <v>11</v>
      </c>
      <c r="W20" s="244">
        <v>4.75</v>
      </c>
      <c r="X20" s="233">
        <v>11</v>
      </c>
      <c r="AG20" s="152">
        <v>12.8</v>
      </c>
      <c r="AH20" s="153">
        <v>11</v>
      </c>
    </row>
    <row r="21" spans="1:34" ht="15.2" customHeight="1">
      <c r="A21" s="154"/>
      <c r="B21" s="155"/>
      <c r="C21" s="155"/>
      <c r="D21" s="161">
        <v>-5.4</v>
      </c>
      <c r="E21" s="162">
        <v>12</v>
      </c>
      <c r="F21" s="161">
        <v>-7</v>
      </c>
      <c r="G21" s="162">
        <v>12</v>
      </c>
      <c r="H21" s="163"/>
      <c r="I21" s="164">
        <v>12</v>
      </c>
      <c r="J21" s="163">
        <v>8.1</v>
      </c>
      <c r="K21" s="162">
        <v>12</v>
      </c>
      <c r="L21" s="163">
        <v>6.25</v>
      </c>
      <c r="M21" s="165">
        <v>12</v>
      </c>
      <c r="O21" s="222"/>
      <c r="P21" s="162">
        <v>12</v>
      </c>
      <c r="Q21" s="222">
        <v>-7.7</v>
      </c>
      <c r="R21" s="162">
        <v>12</v>
      </c>
      <c r="S21" s="236"/>
      <c r="T21" s="164">
        <v>12</v>
      </c>
      <c r="U21" s="236">
        <v>7.1</v>
      </c>
      <c r="V21" s="162">
        <v>12</v>
      </c>
      <c r="W21" s="244">
        <v>5</v>
      </c>
      <c r="X21" s="233">
        <v>12</v>
      </c>
      <c r="AG21" s="152">
        <v>13.4</v>
      </c>
      <c r="AH21" s="153">
        <v>12</v>
      </c>
    </row>
    <row r="22" spans="1:34" ht="15.2" customHeight="1">
      <c r="A22" s="154"/>
      <c r="B22" s="155"/>
      <c r="C22" s="155"/>
      <c r="D22" s="161">
        <v>-5.3</v>
      </c>
      <c r="E22" s="162">
        <v>13</v>
      </c>
      <c r="F22" s="161">
        <v>-6.8</v>
      </c>
      <c r="G22" s="162">
        <v>13</v>
      </c>
      <c r="H22" s="163">
        <v>1.0900000000000001</v>
      </c>
      <c r="I22" s="164">
        <v>13</v>
      </c>
      <c r="J22" s="163">
        <v>8.3000000000000007</v>
      </c>
      <c r="K22" s="162">
        <v>13</v>
      </c>
      <c r="L22" s="163">
        <v>6.5</v>
      </c>
      <c r="M22" s="165">
        <v>13</v>
      </c>
      <c r="O22" s="222">
        <v>-5.7</v>
      </c>
      <c r="P22" s="162">
        <v>13</v>
      </c>
      <c r="Q22" s="222">
        <v>-7.5</v>
      </c>
      <c r="R22" s="162">
        <v>13</v>
      </c>
      <c r="S22" s="236">
        <v>0.98</v>
      </c>
      <c r="T22" s="164">
        <v>13</v>
      </c>
      <c r="U22" s="236">
        <v>7.3</v>
      </c>
      <c r="V22" s="162">
        <v>13</v>
      </c>
      <c r="W22" s="244">
        <v>5.25</v>
      </c>
      <c r="X22" s="233">
        <v>13</v>
      </c>
      <c r="AG22" s="152">
        <v>14</v>
      </c>
      <c r="AH22" s="153">
        <v>13</v>
      </c>
    </row>
    <row r="23" spans="1:34" ht="15.2" customHeight="1">
      <c r="A23" s="154"/>
      <c r="B23" s="155"/>
      <c r="C23" s="155"/>
      <c r="D23" s="161">
        <v>-5.2</v>
      </c>
      <c r="E23" s="162">
        <v>14</v>
      </c>
      <c r="F23" s="161">
        <v>-6.7</v>
      </c>
      <c r="G23" s="162">
        <v>14</v>
      </c>
      <c r="H23" s="163"/>
      <c r="I23" s="164">
        <v>14</v>
      </c>
      <c r="J23" s="163">
        <v>8.5</v>
      </c>
      <c r="K23" s="162">
        <v>14</v>
      </c>
      <c r="L23" s="163">
        <v>6.75</v>
      </c>
      <c r="M23" s="165">
        <v>14</v>
      </c>
      <c r="O23" s="222">
        <v>-5.6</v>
      </c>
      <c r="P23" s="162">
        <v>14</v>
      </c>
      <c r="Q23" s="222">
        <v>-7.4</v>
      </c>
      <c r="R23" s="162">
        <v>14</v>
      </c>
      <c r="S23" s="236">
        <v>1.02</v>
      </c>
      <c r="T23" s="164">
        <v>14</v>
      </c>
      <c r="U23" s="236">
        <v>7.5</v>
      </c>
      <c r="V23" s="162">
        <v>14</v>
      </c>
      <c r="W23" s="244">
        <v>5.5</v>
      </c>
      <c r="X23" s="233">
        <v>14</v>
      </c>
      <c r="AG23" s="152">
        <v>14.8</v>
      </c>
      <c r="AH23" s="153">
        <v>14</v>
      </c>
    </row>
    <row r="24" spans="1:34" ht="15.2" customHeight="1">
      <c r="A24" s="154"/>
      <c r="B24" s="155"/>
      <c r="C24" s="155"/>
      <c r="D24" s="166"/>
      <c r="E24" s="162">
        <v>15</v>
      </c>
      <c r="F24" s="166">
        <v>-6.6</v>
      </c>
      <c r="G24" s="162">
        <v>15</v>
      </c>
      <c r="H24" s="167">
        <v>1.1200000000000001</v>
      </c>
      <c r="I24" s="164">
        <v>15</v>
      </c>
      <c r="J24" s="167">
        <v>8.6999999999999993</v>
      </c>
      <c r="K24" s="162">
        <v>15</v>
      </c>
      <c r="L24" s="167">
        <v>7</v>
      </c>
      <c r="M24" s="165">
        <v>15</v>
      </c>
      <c r="O24" s="223"/>
      <c r="P24" s="162">
        <v>15</v>
      </c>
      <c r="Q24" s="223">
        <v>-7.3</v>
      </c>
      <c r="R24" s="162">
        <v>15</v>
      </c>
      <c r="S24" s="237">
        <v>1.06</v>
      </c>
      <c r="T24" s="164">
        <v>15</v>
      </c>
      <c r="U24" s="237">
        <v>7.7</v>
      </c>
      <c r="V24" s="162">
        <v>15</v>
      </c>
      <c r="W24" s="245">
        <v>5.75</v>
      </c>
      <c r="X24" s="233">
        <v>15</v>
      </c>
      <c r="AG24" s="152">
        <v>15.6</v>
      </c>
      <c r="AH24" s="153">
        <v>15</v>
      </c>
    </row>
    <row r="25" spans="1:34" ht="15.2" customHeight="1">
      <c r="A25" s="154"/>
      <c r="B25" s="155"/>
      <c r="C25" s="155"/>
      <c r="D25" s="161">
        <v>-5.0999999999999996</v>
      </c>
      <c r="E25" s="162">
        <v>16</v>
      </c>
      <c r="F25" s="161">
        <v>-6.5</v>
      </c>
      <c r="G25" s="162">
        <v>16</v>
      </c>
      <c r="H25" s="163"/>
      <c r="I25" s="164">
        <v>16</v>
      </c>
      <c r="J25" s="163">
        <v>8.9</v>
      </c>
      <c r="K25" s="162">
        <v>16</v>
      </c>
      <c r="L25" s="163">
        <v>7.25</v>
      </c>
      <c r="M25" s="165">
        <v>16</v>
      </c>
      <c r="O25" s="222">
        <v>-5.5</v>
      </c>
      <c r="P25" s="162">
        <v>16</v>
      </c>
      <c r="Q25" s="222">
        <v>-7.1</v>
      </c>
      <c r="R25" s="162">
        <v>16</v>
      </c>
      <c r="S25" s="236">
        <v>1.0900000000000001</v>
      </c>
      <c r="T25" s="164">
        <v>16</v>
      </c>
      <c r="U25" s="236">
        <v>7.9</v>
      </c>
      <c r="V25" s="162">
        <v>16</v>
      </c>
      <c r="W25" s="244">
        <v>6</v>
      </c>
      <c r="X25" s="233">
        <v>16</v>
      </c>
      <c r="AG25" s="152">
        <v>16.399999999999999</v>
      </c>
      <c r="AH25" s="153">
        <v>16</v>
      </c>
    </row>
    <row r="26" spans="1:34" ht="15.2" customHeight="1">
      <c r="A26" s="154"/>
      <c r="B26" s="155"/>
      <c r="C26" s="155"/>
      <c r="D26" s="161">
        <v>-5</v>
      </c>
      <c r="E26" s="162">
        <v>17</v>
      </c>
      <c r="F26" s="161">
        <v>-6.4</v>
      </c>
      <c r="G26" s="162">
        <v>17</v>
      </c>
      <c r="H26" s="163">
        <v>1.1399999999999999</v>
      </c>
      <c r="I26" s="164">
        <v>17</v>
      </c>
      <c r="J26" s="163">
        <v>9.1</v>
      </c>
      <c r="K26" s="162">
        <v>17</v>
      </c>
      <c r="L26" s="163">
        <v>7.5</v>
      </c>
      <c r="M26" s="165">
        <v>17</v>
      </c>
      <c r="O26" s="222">
        <v>-5.4</v>
      </c>
      <c r="P26" s="162">
        <v>17</v>
      </c>
      <c r="Q26" s="222">
        <v>-7</v>
      </c>
      <c r="R26" s="162">
        <v>17</v>
      </c>
      <c r="S26" s="236"/>
      <c r="T26" s="164">
        <v>17</v>
      </c>
      <c r="U26" s="236">
        <v>8.1</v>
      </c>
      <c r="V26" s="162">
        <v>17</v>
      </c>
      <c r="W26" s="244">
        <v>6.25</v>
      </c>
      <c r="X26" s="233">
        <v>17</v>
      </c>
      <c r="AG26" s="152">
        <v>17.2</v>
      </c>
      <c r="AH26" s="153">
        <v>17</v>
      </c>
    </row>
    <row r="27" spans="1:34" ht="15.2" customHeight="1">
      <c r="A27" s="154"/>
      <c r="B27" s="155"/>
      <c r="C27" s="155"/>
      <c r="D27" s="161"/>
      <c r="E27" s="162">
        <v>18</v>
      </c>
      <c r="F27" s="161">
        <v>-6.3</v>
      </c>
      <c r="G27" s="162">
        <v>18</v>
      </c>
      <c r="H27" s="163"/>
      <c r="I27" s="164">
        <v>18</v>
      </c>
      <c r="J27" s="163">
        <v>9.3000000000000007</v>
      </c>
      <c r="K27" s="162">
        <v>18</v>
      </c>
      <c r="L27" s="163">
        <v>7.75</v>
      </c>
      <c r="M27" s="165">
        <v>18</v>
      </c>
      <c r="O27" s="222"/>
      <c r="P27" s="162">
        <v>18</v>
      </c>
      <c r="Q27" s="222">
        <v>-6.9</v>
      </c>
      <c r="R27" s="162">
        <v>18</v>
      </c>
      <c r="S27" s="236">
        <v>1.1200000000000001</v>
      </c>
      <c r="T27" s="164">
        <v>18</v>
      </c>
      <c r="U27" s="236">
        <v>8.3000000000000007</v>
      </c>
      <c r="V27" s="162">
        <v>18</v>
      </c>
      <c r="W27" s="244">
        <v>6.5</v>
      </c>
      <c r="X27" s="233">
        <v>18</v>
      </c>
      <c r="AG27" s="152">
        <v>18</v>
      </c>
      <c r="AH27" s="153">
        <v>18</v>
      </c>
    </row>
    <row r="28" spans="1:34" ht="15.2" customHeight="1">
      <c r="A28" s="154"/>
      <c r="B28" s="155"/>
      <c r="C28" s="155"/>
      <c r="D28" s="161">
        <v>-4.9000000000000004</v>
      </c>
      <c r="E28" s="162">
        <v>19</v>
      </c>
      <c r="F28" s="161">
        <v>-6.2</v>
      </c>
      <c r="G28" s="162">
        <v>19</v>
      </c>
      <c r="H28" s="163">
        <v>1.1499999999999999</v>
      </c>
      <c r="I28" s="164">
        <v>19</v>
      </c>
      <c r="J28" s="163">
        <v>9.5</v>
      </c>
      <c r="K28" s="162">
        <v>19</v>
      </c>
      <c r="L28" s="163">
        <v>8</v>
      </c>
      <c r="M28" s="165">
        <v>19</v>
      </c>
      <c r="O28" s="222">
        <v>-5.3</v>
      </c>
      <c r="P28" s="162">
        <v>19</v>
      </c>
      <c r="Q28" s="222">
        <v>-6.8</v>
      </c>
      <c r="R28" s="162">
        <v>19</v>
      </c>
      <c r="S28" s="236"/>
      <c r="T28" s="164">
        <v>19</v>
      </c>
      <c r="U28" s="236">
        <v>8.5</v>
      </c>
      <c r="V28" s="162">
        <v>19</v>
      </c>
      <c r="W28" s="244">
        <v>6.75</v>
      </c>
      <c r="X28" s="233">
        <v>19</v>
      </c>
      <c r="AG28" s="152">
        <v>19</v>
      </c>
      <c r="AH28" s="153">
        <v>19</v>
      </c>
    </row>
    <row r="29" spans="1:34" ht="15.2" customHeight="1" thickBot="1">
      <c r="A29" s="154"/>
      <c r="B29" s="155"/>
      <c r="C29" s="155"/>
      <c r="D29" s="168"/>
      <c r="E29" s="162">
        <v>20</v>
      </c>
      <c r="F29" s="168">
        <v>-6.1</v>
      </c>
      <c r="G29" s="162">
        <v>20</v>
      </c>
      <c r="H29" s="169"/>
      <c r="I29" s="164">
        <v>20</v>
      </c>
      <c r="J29" s="169">
        <v>9.6999999999999993</v>
      </c>
      <c r="K29" s="162">
        <v>20</v>
      </c>
      <c r="L29" s="169">
        <v>8.25</v>
      </c>
      <c r="M29" s="165">
        <v>20</v>
      </c>
      <c r="O29" s="224">
        <v>-5.2</v>
      </c>
      <c r="P29" s="162">
        <v>20</v>
      </c>
      <c r="Q29" s="224">
        <v>-6.7</v>
      </c>
      <c r="R29" s="162">
        <v>20</v>
      </c>
      <c r="S29" s="238">
        <v>1.1399999999999999</v>
      </c>
      <c r="T29" s="164">
        <v>20</v>
      </c>
      <c r="U29" s="238">
        <v>8.6999999999999993</v>
      </c>
      <c r="V29" s="162">
        <v>20</v>
      </c>
      <c r="W29" s="246">
        <v>7</v>
      </c>
      <c r="X29" s="233">
        <v>20</v>
      </c>
      <c r="AG29" s="152">
        <v>20</v>
      </c>
      <c r="AH29" s="153">
        <v>20</v>
      </c>
    </row>
    <row r="30" spans="1:34" ht="15.2" customHeight="1">
      <c r="A30" s="154"/>
      <c r="B30" s="155"/>
      <c r="C30" s="155"/>
      <c r="D30" s="156">
        <v>-4.8</v>
      </c>
      <c r="E30" s="162">
        <v>21</v>
      </c>
      <c r="F30" s="156">
        <v>-6</v>
      </c>
      <c r="G30" s="162">
        <v>21</v>
      </c>
      <c r="H30" s="158">
        <v>1.17</v>
      </c>
      <c r="I30" s="164">
        <v>21</v>
      </c>
      <c r="J30" s="158">
        <v>9.9</v>
      </c>
      <c r="K30" s="162">
        <v>21</v>
      </c>
      <c r="L30" s="158">
        <v>8.5</v>
      </c>
      <c r="M30" s="165">
        <v>21</v>
      </c>
      <c r="O30" s="221"/>
      <c r="P30" s="162">
        <v>21</v>
      </c>
      <c r="Q30" s="221">
        <v>-6.5</v>
      </c>
      <c r="R30" s="162">
        <v>21</v>
      </c>
      <c r="S30" s="239"/>
      <c r="T30" s="164">
        <v>21</v>
      </c>
      <c r="U30" s="239">
        <v>8.9</v>
      </c>
      <c r="V30" s="162">
        <v>21</v>
      </c>
      <c r="W30" s="247">
        <v>7.25</v>
      </c>
      <c r="X30" s="233">
        <v>21</v>
      </c>
      <c r="AG30" s="145"/>
      <c r="AH30" s="146"/>
    </row>
    <row r="31" spans="1:34" ht="15.2" customHeight="1">
      <c r="A31" s="154"/>
      <c r="B31" s="155"/>
      <c r="C31" s="155"/>
      <c r="D31" s="161"/>
      <c r="E31" s="162">
        <v>22</v>
      </c>
      <c r="F31" s="161"/>
      <c r="G31" s="162">
        <v>22</v>
      </c>
      <c r="H31" s="163">
        <v>1.19</v>
      </c>
      <c r="I31" s="164">
        <v>22</v>
      </c>
      <c r="J31" s="163">
        <v>10.1</v>
      </c>
      <c r="K31" s="162">
        <v>22</v>
      </c>
      <c r="L31" s="163">
        <v>8.75</v>
      </c>
      <c r="M31" s="165">
        <v>22</v>
      </c>
      <c r="O31" s="222">
        <v>-5.0999999999999996</v>
      </c>
      <c r="P31" s="162">
        <v>22</v>
      </c>
      <c r="Q31" s="222">
        <v>-6.4</v>
      </c>
      <c r="R31" s="162">
        <v>22</v>
      </c>
      <c r="S31" s="236">
        <v>1.1599999999999999</v>
      </c>
      <c r="T31" s="164">
        <v>22</v>
      </c>
      <c r="U31" s="236">
        <v>9.1</v>
      </c>
      <c r="V31" s="162">
        <v>22</v>
      </c>
      <c r="W31" s="244">
        <v>7.5</v>
      </c>
      <c r="X31" s="233">
        <v>22</v>
      </c>
      <c r="AG31" s="152"/>
      <c r="AH31" s="153"/>
    </row>
    <row r="32" spans="1:34" ht="15.2" customHeight="1">
      <c r="A32" s="154"/>
      <c r="B32" s="155"/>
      <c r="C32" s="155"/>
      <c r="D32" s="161"/>
      <c r="E32" s="162">
        <v>23</v>
      </c>
      <c r="F32" s="161">
        <v>-5.9</v>
      </c>
      <c r="G32" s="162">
        <v>23</v>
      </c>
      <c r="H32" s="163"/>
      <c r="I32" s="164">
        <v>23</v>
      </c>
      <c r="J32" s="163">
        <v>10.3</v>
      </c>
      <c r="K32" s="162">
        <v>23</v>
      </c>
      <c r="L32" s="163">
        <v>9</v>
      </c>
      <c r="M32" s="165">
        <v>23</v>
      </c>
      <c r="O32" s="222">
        <v>-5</v>
      </c>
      <c r="P32" s="162">
        <v>23</v>
      </c>
      <c r="Q32" s="222">
        <v>-6.3</v>
      </c>
      <c r="R32" s="162">
        <v>23</v>
      </c>
      <c r="S32" s="236"/>
      <c r="T32" s="164">
        <v>23</v>
      </c>
      <c r="U32" s="236">
        <v>9.3000000000000007</v>
      </c>
      <c r="V32" s="162">
        <v>23</v>
      </c>
      <c r="W32" s="244">
        <v>7.75</v>
      </c>
      <c r="X32" s="233">
        <v>23</v>
      </c>
      <c r="AG32" s="152"/>
      <c r="AH32" s="153"/>
    </row>
    <row r="33" spans="1:34" ht="15.2" customHeight="1">
      <c r="A33" s="154"/>
      <c r="B33" s="155"/>
      <c r="C33" s="155"/>
      <c r="D33" s="161">
        <v>-4.7</v>
      </c>
      <c r="E33" s="162">
        <v>24</v>
      </c>
      <c r="F33" s="161">
        <v>-5.8</v>
      </c>
      <c r="G33" s="162">
        <v>24</v>
      </c>
      <c r="H33" s="163">
        <v>1.24</v>
      </c>
      <c r="I33" s="164">
        <v>24</v>
      </c>
      <c r="J33" s="163">
        <v>10.5</v>
      </c>
      <c r="K33" s="162">
        <v>24</v>
      </c>
      <c r="L33" s="163">
        <v>9.25</v>
      </c>
      <c r="M33" s="165">
        <v>24</v>
      </c>
      <c r="O33" s="222"/>
      <c r="P33" s="162">
        <v>24</v>
      </c>
      <c r="Q33" s="222">
        <v>-6.2</v>
      </c>
      <c r="R33" s="162">
        <v>24</v>
      </c>
      <c r="S33" s="236">
        <v>1.18</v>
      </c>
      <c r="T33" s="164">
        <v>24</v>
      </c>
      <c r="U33" s="236">
        <v>9.5</v>
      </c>
      <c r="V33" s="162">
        <v>24</v>
      </c>
      <c r="W33" s="244">
        <v>8</v>
      </c>
      <c r="X33" s="233">
        <v>24</v>
      </c>
      <c r="AG33" s="152"/>
      <c r="AH33" s="153"/>
    </row>
    <row r="34" spans="1:34" ht="15.2" customHeight="1">
      <c r="A34" s="154"/>
      <c r="B34" s="155"/>
      <c r="C34" s="155"/>
      <c r="D34" s="166"/>
      <c r="E34" s="162">
        <v>25</v>
      </c>
      <c r="F34" s="166"/>
      <c r="G34" s="162">
        <v>25</v>
      </c>
      <c r="H34" s="167">
        <v>1.26</v>
      </c>
      <c r="I34" s="164">
        <v>25</v>
      </c>
      <c r="J34" s="167">
        <v>10.7</v>
      </c>
      <c r="K34" s="162">
        <v>25</v>
      </c>
      <c r="L34" s="167">
        <v>9.5</v>
      </c>
      <c r="M34" s="165">
        <v>25</v>
      </c>
      <c r="O34" s="223">
        <v>-4.9000000000000004</v>
      </c>
      <c r="P34" s="162">
        <v>25</v>
      </c>
      <c r="Q34" s="223">
        <v>-6.1</v>
      </c>
      <c r="R34" s="162">
        <v>25</v>
      </c>
      <c r="S34" s="237"/>
      <c r="T34" s="164">
        <v>25</v>
      </c>
      <c r="U34" s="237">
        <v>9.6999999999999993</v>
      </c>
      <c r="V34" s="162">
        <v>25</v>
      </c>
      <c r="W34" s="245">
        <v>8.3000000000000007</v>
      </c>
      <c r="X34" s="233">
        <v>25</v>
      </c>
      <c r="AG34" s="152"/>
      <c r="AH34" s="153"/>
    </row>
    <row r="35" spans="1:34" ht="15.2" customHeight="1">
      <c r="A35" s="154"/>
      <c r="B35" s="155"/>
      <c r="C35" s="155"/>
      <c r="D35" s="161"/>
      <c r="E35" s="162">
        <v>26</v>
      </c>
      <c r="F35" s="161">
        <v>-5.7</v>
      </c>
      <c r="G35" s="162">
        <v>26</v>
      </c>
      <c r="H35" s="163">
        <v>1.29</v>
      </c>
      <c r="I35" s="164">
        <v>26</v>
      </c>
      <c r="J35" s="163">
        <v>10.9</v>
      </c>
      <c r="K35" s="162">
        <v>26</v>
      </c>
      <c r="L35" s="163">
        <v>9.75</v>
      </c>
      <c r="M35" s="165">
        <v>26</v>
      </c>
      <c r="O35" s="222"/>
      <c r="P35" s="162">
        <v>26</v>
      </c>
      <c r="Q35" s="222"/>
      <c r="R35" s="162">
        <v>26</v>
      </c>
      <c r="S35" s="236">
        <v>1.22</v>
      </c>
      <c r="T35" s="164">
        <v>26</v>
      </c>
      <c r="U35" s="236">
        <v>9.9</v>
      </c>
      <c r="V35" s="162">
        <v>26</v>
      </c>
      <c r="W35" s="244">
        <v>8.6</v>
      </c>
      <c r="X35" s="233">
        <v>26</v>
      </c>
      <c r="AG35" s="152"/>
      <c r="AH35" s="153"/>
    </row>
    <row r="36" spans="1:34" ht="15.2" customHeight="1">
      <c r="A36" s="154"/>
      <c r="B36" s="155"/>
      <c r="C36" s="155"/>
      <c r="D36" s="161">
        <v>-4.5999999999999996</v>
      </c>
      <c r="E36" s="162">
        <v>27</v>
      </c>
      <c r="F36" s="161">
        <v>-5.6</v>
      </c>
      <c r="G36" s="162">
        <v>27</v>
      </c>
      <c r="H36" s="163">
        <v>1.32</v>
      </c>
      <c r="I36" s="164">
        <v>27</v>
      </c>
      <c r="J36" s="163">
        <v>11.1</v>
      </c>
      <c r="K36" s="162">
        <v>27</v>
      </c>
      <c r="L36" s="163">
        <v>10</v>
      </c>
      <c r="M36" s="165">
        <v>27</v>
      </c>
      <c r="O36" s="222">
        <v>-4.8</v>
      </c>
      <c r="P36" s="162">
        <v>27</v>
      </c>
      <c r="Q36" s="222">
        <v>-6</v>
      </c>
      <c r="R36" s="162">
        <v>27</v>
      </c>
      <c r="S36" s="236">
        <v>1.25</v>
      </c>
      <c r="T36" s="164">
        <v>27</v>
      </c>
      <c r="U36" s="236">
        <v>10.1</v>
      </c>
      <c r="V36" s="162">
        <v>27</v>
      </c>
      <c r="W36" s="244">
        <v>8.9</v>
      </c>
      <c r="X36" s="233">
        <v>27</v>
      </c>
      <c r="AG36" s="152"/>
      <c r="AH36" s="153"/>
    </row>
    <row r="37" spans="1:34" ht="15.2" customHeight="1">
      <c r="A37" s="154"/>
      <c r="B37" s="155"/>
      <c r="C37" s="155"/>
      <c r="D37" s="161"/>
      <c r="E37" s="162">
        <v>28</v>
      </c>
      <c r="F37" s="161"/>
      <c r="G37" s="162">
        <v>28</v>
      </c>
      <c r="H37" s="163">
        <v>1.35</v>
      </c>
      <c r="I37" s="164">
        <v>28</v>
      </c>
      <c r="J37" s="163">
        <v>11.3</v>
      </c>
      <c r="K37" s="162">
        <v>28</v>
      </c>
      <c r="L37" s="163">
        <v>10.25</v>
      </c>
      <c r="M37" s="165">
        <v>28</v>
      </c>
      <c r="O37" s="222"/>
      <c r="P37" s="162">
        <v>28</v>
      </c>
      <c r="Q37" s="222">
        <v>-5.9</v>
      </c>
      <c r="R37" s="162">
        <v>28</v>
      </c>
      <c r="S37" s="236">
        <v>1.28</v>
      </c>
      <c r="T37" s="164">
        <v>28</v>
      </c>
      <c r="U37" s="236">
        <v>10.3</v>
      </c>
      <c r="V37" s="162">
        <v>28</v>
      </c>
      <c r="W37" s="244">
        <v>9.1999999999999993</v>
      </c>
      <c r="X37" s="233">
        <v>28</v>
      </c>
      <c r="AG37" s="152"/>
      <c r="AH37" s="153"/>
    </row>
    <row r="38" spans="1:34" ht="15.2" customHeight="1">
      <c r="A38" s="154"/>
      <c r="B38" s="155"/>
      <c r="C38" s="155"/>
      <c r="D38" s="161"/>
      <c r="E38" s="162">
        <v>29</v>
      </c>
      <c r="F38" s="249">
        <v>-5.5</v>
      </c>
      <c r="G38" s="162">
        <v>29</v>
      </c>
      <c r="H38" s="163">
        <v>1.38</v>
      </c>
      <c r="I38" s="164">
        <v>29</v>
      </c>
      <c r="J38" s="163">
        <v>11.5</v>
      </c>
      <c r="K38" s="162">
        <v>29</v>
      </c>
      <c r="L38" s="163">
        <v>10.5</v>
      </c>
      <c r="M38" s="165">
        <v>29</v>
      </c>
      <c r="O38" s="222"/>
      <c r="P38" s="162">
        <v>29</v>
      </c>
      <c r="Q38" s="222"/>
      <c r="R38" s="162">
        <v>29</v>
      </c>
      <c r="S38" s="236">
        <v>1.3</v>
      </c>
      <c r="T38" s="164">
        <v>29</v>
      </c>
      <c r="U38" s="236">
        <v>10.5</v>
      </c>
      <c r="V38" s="162">
        <v>29</v>
      </c>
      <c r="W38" s="244">
        <v>9.5</v>
      </c>
      <c r="X38" s="233">
        <v>29</v>
      </c>
      <c r="AG38" s="152"/>
      <c r="AH38" s="153"/>
    </row>
    <row r="39" spans="1:34" ht="15.2" customHeight="1">
      <c r="A39" s="154"/>
      <c r="B39" s="155"/>
      <c r="C39" s="155"/>
      <c r="D39" s="168">
        <v>-4.5</v>
      </c>
      <c r="E39" s="162">
        <v>30</v>
      </c>
      <c r="F39" s="168"/>
      <c r="G39" s="162">
        <v>30</v>
      </c>
      <c r="H39" s="169">
        <v>1.41</v>
      </c>
      <c r="I39" s="164">
        <v>30</v>
      </c>
      <c r="J39" s="169">
        <v>11.7</v>
      </c>
      <c r="K39" s="162">
        <v>30</v>
      </c>
      <c r="L39" s="169">
        <v>10.8</v>
      </c>
      <c r="M39" s="165">
        <v>30</v>
      </c>
      <c r="O39" s="224">
        <v>-4.7</v>
      </c>
      <c r="P39" s="162">
        <v>30</v>
      </c>
      <c r="Q39" s="224">
        <v>-5.8</v>
      </c>
      <c r="R39" s="162">
        <v>30</v>
      </c>
      <c r="S39" s="238">
        <v>1.34</v>
      </c>
      <c r="T39" s="164">
        <v>30</v>
      </c>
      <c r="U39" s="238">
        <v>10.7</v>
      </c>
      <c r="V39" s="162">
        <v>30</v>
      </c>
      <c r="W39" s="246">
        <v>9.8000000000000007</v>
      </c>
      <c r="X39" s="233">
        <v>30</v>
      </c>
      <c r="AG39" s="152"/>
      <c r="AH39" s="153"/>
    </row>
    <row r="40" spans="1:34" ht="15.2" customHeight="1">
      <c r="A40" s="154"/>
      <c r="B40" s="155"/>
      <c r="C40" s="155"/>
      <c r="D40" s="161"/>
      <c r="E40" s="162">
        <v>31</v>
      </c>
      <c r="F40" s="161">
        <v>-5.4</v>
      </c>
      <c r="G40" s="162">
        <v>31</v>
      </c>
      <c r="H40" s="163">
        <v>1.44</v>
      </c>
      <c r="I40" s="164">
        <v>31</v>
      </c>
      <c r="J40" s="163">
        <v>11.9</v>
      </c>
      <c r="K40" s="162">
        <v>31</v>
      </c>
      <c r="L40" s="163">
        <v>11.1</v>
      </c>
      <c r="M40" s="165">
        <v>31</v>
      </c>
      <c r="O40" s="222"/>
      <c r="P40" s="162">
        <v>31</v>
      </c>
      <c r="Q40" s="222">
        <v>-5.7</v>
      </c>
      <c r="R40" s="162">
        <v>31</v>
      </c>
      <c r="S40" s="236">
        <v>1.36</v>
      </c>
      <c r="T40" s="164">
        <v>31</v>
      </c>
      <c r="U40" s="236">
        <v>10.9</v>
      </c>
      <c r="V40" s="162">
        <v>31</v>
      </c>
      <c r="W40" s="244">
        <v>10.1</v>
      </c>
      <c r="X40" s="233">
        <v>31</v>
      </c>
      <c r="AG40" s="152"/>
      <c r="AH40" s="153"/>
    </row>
    <row r="41" spans="1:34" ht="15.2" customHeight="1">
      <c r="A41" s="154"/>
      <c r="B41" s="155"/>
      <c r="C41" s="155"/>
      <c r="D41" s="161"/>
      <c r="E41" s="162">
        <v>32</v>
      </c>
      <c r="F41" s="161">
        <v>-5.3</v>
      </c>
      <c r="G41" s="162">
        <v>32</v>
      </c>
      <c r="H41" s="163">
        <v>1.46</v>
      </c>
      <c r="I41" s="164">
        <v>32</v>
      </c>
      <c r="J41" s="163">
        <v>12.1</v>
      </c>
      <c r="K41" s="162">
        <v>32</v>
      </c>
      <c r="L41" s="163">
        <v>11.4</v>
      </c>
      <c r="M41" s="165">
        <v>32</v>
      </c>
      <c r="O41" s="222"/>
      <c r="P41" s="162">
        <v>32</v>
      </c>
      <c r="Q41" s="222"/>
      <c r="R41" s="162">
        <v>32</v>
      </c>
      <c r="S41" s="236">
        <v>1.39</v>
      </c>
      <c r="T41" s="164">
        <v>32</v>
      </c>
      <c r="U41" s="236">
        <v>11.1</v>
      </c>
      <c r="V41" s="162">
        <v>32</v>
      </c>
      <c r="W41" s="244">
        <v>10.4</v>
      </c>
      <c r="X41" s="233">
        <v>32</v>
      </c>
      <c r="AG41" s="152"/>
      <c r="AH41" s="153"/>
    </row>
    <row r="42" spans="1:34" ht="15.2" customHeight="1">
      <c r="A42" s="154"/>
      <c r="B42" s="155"/>
      <c r="C42" s="155"/>
      <c r="D42" s="161">
        <v>-4.4000000000000004</v>
      </c>
      <c r="E42" s="162">
        <v>33</v>
      </c>
      <c r="F42" s="161"/>
      <c r="G42" s="162">
        <v>33</v>
      </c>
      <c r="H42" s="163">
        <v>1.49</v>
      </c>
      <c r="I42" s="164">
        <v>33</v>
      </c>
      <c r="J42" s="163">
        <v>12.5</v>
      </c>
      <c r="K42" s="162">
        <v>33</v>
      </c>
      <c r="L42" s="163">
        <v>11.7</v>
      </c>
      <c r="M42" s="165">
        <v>33</v>
      </c>
      <c r="O42" s="222">
        <v>-4.5999999999999996</v>
      </c>
      <c r="P42" s="162">
        <v>33</v>
      </c>
      <c r="Q42" s="222">
        <v>-5.6</v>
      </c>
      <c r="R42" s="162">
        <v>33</v>
      </c>
      <c r="S42" s="236">
        <v>1.42</v>
      </c>
      <c r="T42" s="164">
        <v>33</v>
      </c>
      <c r="U42" s="236">
        <v>11.3</v>
      </c>
      <c r="V42" s="162">
        <v>33</v>
      </c>
      <c r="W42" s="244">
        <v>10.7</v>
      </c>
      <c r="X42" s="233">
        <v>33</v>
      </c>
      <c r="AG42" s="152"/>
      <c r="AH42" s="153"/>
    </row>
    <row r="43" spans="1:34" ht="15.2" customHeight="1">
      <c r="A43" s="154"/>
      <c r="B43" s="155"/>
      <c r="C43" s="155"/>
      <c r="D43" s="161"/>
      <c r="E43" s="162">
        <v>34</v>
      </c>
      <c r="F43" s="161">
        <v>-5.2</v>
      </c>
      <c r="G43" s="162">
        <v>34</v>
      </c>
      <c r="H43" s="163">
        <v>1.51</v>
      </c>
      <c r="I43" s="164">
        <v>34</v>
      </c>
      <c r="J43" s="163">
        <v>12.5</v>
      </c>
      <c r="K43" s="162">
        <v>34</v>
      </c>
      <c r="L43" s="163">
        <v>12</v>
      </c>
      <c r="M43" s="165">
        <v>34</v>
      </c>
      <c r="O43" s="222"/>
      <c r="P43" s="162">
        <v>34</v>
      </c>
      <c r="Q43" s="222"/>
      <c r="R43" s="162">
        <v>34</v>
      </c>
      <c r="S43" s="236">
        <v>1.44</v>
      </c>
      <c r="T43" s="164">
        <v>34</v>
      </c>
      <c r="U43" s="236">
        <v>11.5</v>
      </c>
      <c r="V43" s="162">
        <v>34</v>
      </c>
      <c r="W43" s="244">
        <v>11</v>
      </c>
      <c r="X43" s="233">
        <v>34</v>
      </c>
      <c r="AG43" s="152"/>
      <c r="AH43" s="153"/>
    </row>
    <row r="44" spans="1:34" ht="15.2" customHeight="1">
      <c r="A44" s="154"/>
      <c r="B44" s="155"/>
      <c r="C44" s="155"/>
      <c r="D44" s="166"/>
      <c r="E44" s="162">
        <v>35</v>
      </c>
      <c r="F44" s="166">
        <v>-5.0999999999999996</v>
      </c>
      <c r="G44" s="162">
        <v>35</v>
      </c>
      <c r="H44" s="167">
        <v>1.53</v>
      </c>
      <c r="I44" s="164">
        <v>35</v>
      </c>
      <c r="J44" s="167">
        <v>12.7</v>
      </c>
      <c r="K44" s="162">
        <v>35</v>
      </c>
      <c r="L44" s="167">
        <v>12.3</v>
      </c>
      <c r="M44" s="165">
        <v>35</v>
      </c>
      <c r="O44" s="223"/>
      <c r="P44" s="162">
        <v>35</v>
      </c>
      <c r="Q44" s="223">
        <v>-5.5</v>
      </c>
      <c r="R44" s="162">
        <v>35</v>
      </c>
      <c r="S44" s="237">
        <v>1.46</v>
      </c>
      <c r="T44" s="164">
        <v>35</v>
      </c>
      <c r="U44" s="237">
        <v>11.7</v>
      </c>
      <c r="V44" s="162">
        <v>35</v>
      </c>
      <c r="W44" s="245">
        <v>11.3</v>
      </c>
      <c r="X44" s="233">
        <v>35</v>
      </c>
      <c r="AG44" s="152"/>
      <c r="AH44" s="153"/>
    </row>
    <row r="45" spans="1:34" ht="15.2" customHeight="1">
      <c r="A45" s="154"/>
      <c r="B45" s="155"/>
      <c r="C45" s="155"/>
      <c r="D45" s="161">
        <v>-4.3</v>
      </c>
      <c r="E45" s="162">
        <v>36</v>
      </c>
      <c r="F45" s="161"/>
      <c r="G45" s="162">
        <v>36</v>
      </c>
      <c r="H45" s="163">
        <v>1.55</v>
      </c>
      <c r="I45" s="164">
        <v>36</v>
      </c>
      <c r="J45" s="163">
        <v>12.9</v>
      </c>
      <c r="K45" s="162">
        <v>36</v>
      </c>
      <c r="L45" s="163">
        <v>12.6</v>
      </c>
      <c r="M45" s="165">
        <v>36</v>
      </c>
      <c r="O45" s="222">
        <v>-4.5</v>
      </c>
      <c r="P45" s="162">
        <v>36</v>
      </c>
      <c r="Q45" s="222">
        <v>-5.4</v>
      </c>
      <c r="R45" s="162">
        <v>36</v>
      </c>
      <c r="S45" s="236">
        <v>1.48</v>
      </c>
      <c r="T45" s="164">
        <v>36</v>
      </c>
      <c r="U45" s="236">
        <v>11.9</v>
      </c>
      <c r="V45" s="162">
        <v>36</v>
      </c>
      <c r="W45" s="244">
        <v>11.6</v>
      </c>
      <c r="X45" s="233">
        <v>36</v>
      </c>
      <c r="AG45" s="152"/>
      <c r="AH45" s="153"/>
    </row>
    <row r="46" spans="1:34" ht="15.2" customHeight="1">
      <c r="A46" s="154"/>
      <c r="B46" s="155"/>
      <c r="C46" s="155"/>
      <c r="D46" s="161"/>
      <c r="E46" s="162">
        <v>37</v>
      </c>
      <c r="F46" s="161">
        <v>-5</v>
      </c>
      <c r="G46" s="162">
        <v>37</v>
      </c>
      <c r="H46" s="163"/>
      <c r="I46" s="164">
        <v>37</v>
      </c>
      <c r="J46" s="163">
        <v>13.1</v>
      </c>
      <c r="K46" s="162">
        <v>37</v>
      </c>
      <c r="L46" s="163">
        <v>13</v>
      </c>
      <c r="M46" s="165">
        <v>37</v>
      </c>
      <c r="O46" s="222"/>
      <c r="P46" s="162">
        <v>37</v>
      </c>
      <c r="Q46" s="222"/>
      <c r="R46" s="162">
        <v>37</v>
      </c>
      <c r="S46" s="236"/>
      <c r="T46" s="164">
        <v>37</v>
      </c>
      <c r="U46" s="236">
        <v>12.1</v>
      </c>
      <c r="V46" s="162">
        <v>37</v>
      </c>
      <c r="W46" s="244">
        <v>11.95</v>
      </c>
      <c r="X46" s="233">
        <v>37</v>
      </c>
      <c r="AG46" s="152"/>
      <c r="AH46" s="153"/>
    </row>
    <row r="47" spans="1:34" ht="15.2" customHeight="1">
      <c r="A47" s="154"/>
      <c r="B47" s="155"/>
      <c r="C47" s="155"/>
      <c r="D47" s="161"/>
      <c r="E47" s="162">
        <v>38</v>
      </c>
      <c r="F47" s="161">
        <v>-4.9000000000000004</v>
      </c>
      <c r="G47" s="162">
        <v>38</v>
      </c>
      <c r="H47" s="163">
        <v>1.58</v>
      </c>
      <c r="I47" s="164">
        <v>38</v>
      </c>
      <c r="J47" s="163">
        <v>13.3</v>
      </c>
      <c r="K47" s="162">
        <v>38</v>
      </c>
      <c r="L47" s="163">
        <v>13.4</v>
      </c>
      <c r="M47" s="165">
        <v>38</v>
      </c>
      <c r="O47" s="222"/>
      <c r="P47" s="162">
        <v>38</v>
      </c>
      <c r="Q47" s="222">
        <v>-5.3</v>
      </c>
      <c r="R47" s="162">
        <v>38</v>
      </c>
      <c r="S47" s="236">
        <v>1.5</v>
      </c>
      <c r="T47" s="164">
        <v>38</v>
      </c>
      <c r="U47" s="236">
        <v>12.3</v>
      </c>
      <c r="V47" s="162">
        <v>38</v>
      </c>
      <c r="W47" s="244">
        <v>12.3</v>
      </c>
      <c r="X47" s="233">
        <v>38</v>
      </c>
      <c r="AG47" s="152"/>
      <c r="AH47" s="153"/>
    </row>
    <row r="48" spans="1:34" ht="15.2" customHeight="1">
      <c r="A48" s="154"/>
      <c r="B48" s="155"/>
      <c r="C48" s="155"/>
      <c r="D48" s="161">
        <v>-4.2</v>
      </c>
      <c r="E48" s="162">
        <v>39</v>
      </c>
      <c r="F48" s="161"/>
      <c r="G48" s="162">
        <v>39</v>
      </c>
      <c r="H48" s="163"/>
      <c r="I48" s="164">
        <v>39</v>
      </c>
      <c r="J48" s="163">
        <v>13.5</v>
      </c>
      <c r="K48" s="162">
        <v>39</v>
      </c>
      <c r="L48" s="163">
        <v>13.8</v>
      </c>
      <c r="M48" s="165">
        <v>39</v>
      </c>
      <c r="O48" s="222">
        <v>-4.4000000000000004</v>
      </c>
      <c r="P48" s="162">
        <v>39</v>
      </c>
      <c r="Q48" s="222"/>
      <c r="R48" s="162">
        <v>39</v>
      </c>
      <c r="S48" s="236"/>
      <c r="T48" s="164">
        <v>39</v>
      </c>
      <c r="U48" s="236">
        <v>12.5</v>
      </c>
      <c r="V48" s="162">
        <v>39</v>
      </c>
      <c r="W48" s="244">
        <v>12.65</v>
      </c>
      <c r="X48" s="233">
        <v>39</v>
      </c>
      <c r="AG48" s="152"/>
      <c r="AH48" s="153"/>
    </row>
    <row r="49" spans="1:34" ht="15.2" customHeight="1">
      <c r="A49" s="154"/>
      <c r="B49" s="155"/>
      <c r="C49" s="155"/>
      <c r="D49" s="168"/>
      <c r="E49" s="162">
        <v>40</v>
      </c>
      <c r="F49" s="168">
        <v>-4.8</v>
      </c>
      <c r="G49" s="162">
        <v>40</v>
      </c>
      <c r="H49" s="169">
        <v>1.61</v>
      </c>
      <c r="I49" s="164">
        <v>40</v>
      </c>
      <c r="J49" s="169">
        <v>13.7</v>
      </c>
      <c r="K49" s="162">
        <v>40</v>
      </c>
      <c r="L49" s="169">
        <v>14.2</v>
      </c>
      <c r="M49" s="165">
        <v>40</v>
      </c>
      <c r="O49" s="224"/>
      <c r="P49" s="162">
        <v>40</v>
      </c>
      <c r="Q49" s="224">
        <v>-5.2</v>
      </c>
      <c r="R49" s="162">
        <v>40</v>
      </c>
      <c r="S49" s="238">
        <v>1.52</v>
      </c>
      <c r="T49" s="164">
        <v>40</v>
      </c>
      <c r="U49" s="238">
        <v>12.7</v>
      </c>
      <c r="V49" s="162">
        <v>40</v>
      </c>
      <c r="W49" s="246">
        <v>13</v>
      </c>
      <c r="X49" s="233">
        <v>40</v>
      </c>
      <c r="AG49" s="152"/>
      <c r="AH49" s="153"/>
    </row>
    <row r="50" spans="1:34" ht="15.2" customHeight="1">
      <c r="A50" s="154"/>
      <c r="B50" s="155"/>
      <c r="C50" s="155"/>
      <c r="D50" s="161"/>
      <c r="E50" s="162">
        <v>41</v>
      </c>
      <c r="F50" s="161"/>
      <c r="G50" s="162">
        <v>41</v>
      </c>
      <c r="H50" s="163">
        <v>1.62</v>
      </c>
      <c r="I50" s="164">
        <v>41</v>
      </c>
      <c r="J50" s="163">
        <v>13.9</v>
      </c>
      <c r="K50" s="162">
        <v>41</v>
      </c>
      <c r="L50" s="163">
        <v>14.6</v>
      </c>
      <c r="M50" s="165">
        <v>41</v>
      </c>
      <c r="O50" s="222"/>
      <c r="P50" s="162">
        <v>41</v>
      </c>
      <c r="Q50" s="222"/>
      <c r="R50" s="162">
        <v>41</v>
      </c>
      <c r="S50" s="236"/>
      <c r="T50" s="164">
        <v>41</v>
      </c>
      <c r="U50" s="236">
        <v>12.9</v>
      </c>
      <c r="V50" s="162">
        <v>41</v>
      </c>
      <c r="W50" s="244">
        <v>13.35</v>
      </c>
      <c r="X50" s="233">
        <v>41</v>
      </c>
      <c r="AG50" s="152"/>
      <c r="AH50" s="153"/>
    </row>
    <row r="51" spans="1:34" ht="15.2" customHeight="1">
      <c r="A51" s="154"/>
      <c r="B51" s="155"/>
      <c r="C51" s="155"/>
      <c r="D51" s="161">
        <v>-4.0999999999999996</v>
      </c>
      <c r="E51" s="162">
        <v>42</v>
      </c>
      <c r="F51" s="161">
        <v>-4.7</v>
      </c>
      <c r="G51" s="162">
        <v>42</v>
      </c>
      <c r="H51" s="163">
        <v>1.63</v>
      </c>
      <c r="I51" s="164">
        <v>42</v>
      </c>
      <c r="J51" s="163">
        <v>14.1</v>
      </c>
      <c r="K51" s="162">
        <v>42</v>
      </c>
      <c r="L51" s="163">
        <v>15</v>
      </c>
      <c r="M51" s="165">
        <v>42</v>
      </c>
      <c r="O51" s="222">
        <v>-4.3</v>
      </c>
      <c r="P51" s="162">
        <v>42</v>
      </c>
      <c r="Q51" s="222">
        <v>-5.0999999999999996</v>
      </c>
      <c r="R51" s="162">
        <v>42</v>
      </c>
      <c r="S51" s="236">
        <v>1.54</v>
      </c>
      <c r="T51" s="164">
        <v>42</v>
      </c>
      <c r="U51" s="236">
        <v>13.1</v>
      </c>
      <c r="V51" s="162">
        <v>42</v>
      </c>
      <c r="W51" s="244">
        <v>13.7</v>
      </c>
      <c r="X51" s="233">
        <v>42</v>
      </c>
      <c r="AG51" s="152"/>
      <c r="AH51" s="153"/>
    </row>
    <row r="52" spans="1:34" ht="15.2" customHeight="1">
      <c r="A52" s="154"/>
      <c r="B52" s="155"/>
      <c r="C52" s="155"/>
      <c r="D52" s="161"/>
      <c r="E52" s="162">
        <v>43</v>
      </c>
      <c r="F52" s="161"/>
      <c r="G52" s="162">
        <v>43</v>
      </c>
      <c r="H52" s="163">
        <v>1.64</v>
      </c>
      <c r="I52" s="164">
        <v>43</v>
      </c>
      <c r="J52" s="163"/>
      <c r="K52" s="162">
        <v>43</v>
      </c>
      <c r="L52" s="163"/>
      <c r="M52" s="165">
        <v>43</v>
      </c>
      <c r="O52" s="222"/>
      <c r="P52" s="162">
        <v>43</v>
      </c>
      <c r="Q52" s="222"/>
      <c r="R52" s="162">
        <v>43</v>
      </c>
      <c r="S52" s="236">
        <v>1.55</v>
      </c>
      <c r="T52" s="164">
        <v>43</v>
      </c>
      <c r="U52" s="236"/>
      <c r="V52" s="162">
        <v>43</v>
      </c>
      <c r="W52" s="244"/>
      <c r="X52" s="233">
        <v>43</v>
      </c>
      <c r="AG52" s="152"/>
      <c r="AH52" s="153"/>
    </row>
    <row r="53" spans="1:34" ht="15.2" customHeight="1">
      <c r="A53" s="154"/>
      <c r="B53" s="155"/>
      <c r="C53" s="155"/>
      <c r="D53" s="161"/>
      <c r="E53" s="162">
        <v>44</v>
      </c>
      <c r="F53" s="161"/>
      <c r="G53" s="162">
        <v>44</v>
      </c>
      <c r="H53" s="163">
        <v>1.66</v>
      </c>
      <c r="I53" s="164">
        <v>44</v>
      </c>
      <c r="J53" s="163"/>
      <c r="K53" s="162">
        <v>44</v>
      </c>
      <c r="L53" s="163"/>
      <c r="M53" s="165">
        <v>44</v>
      </c>
      <c r="O53" s="222"/>
      <c r="P53" s="162">
        <v>44</v>
      </c>
      <c r="Q53" s="222"/>
      <c r="R53" s="162">
        <v>44</v>
      </c>
      <c r="S53" s="236">
        <v>1.56</v>
      </c>
      <c r="T53" s="164">
        <v>44</v>
      </c>
      <c r="U53" s="236"/>
      <c r="V53" s="162">
        <v>44</v>
      </c>
      <c r="W53" s="244"/>
      <c r="X53" s="233">
        <v>44</v>
      </c>
      <c r="AG53" s="152"/>
      <c r="AH53" s="153"/>
    </row>
    <row r="54" spans="1:34" ht="15.2" customHeight="1" thickBot="1">
      <c r="A54" s="154"/>
      <c r="B54" s="155"/>
      <c r="C54" s="155"/>
      <c r="D54" s="166"/>
      <c r="E54" s="162">
        <v>45</v>
      </c>
      <c r="F54" s="166"/>
      <c r="G54" s="162">
        <v>45</v>
      </c>
      <c r="H54" s="167">
        <v>1.69</v>
      </c>
      <c r="I54" s="164">
        <v>45</v>
      </c>
      <c r="J54" s="167"/>
      <c r="K54" s="162">
        <v>45</v>
      </c>
      <c r="L54" s="167"/>
      <c r="M54" s="165">
        <v>45</v>
      </c>
      <c r="O54" s="225"/>
      <c r="P54" s="226">
        <v>45</v>
      </c>
      <c r="Q54" s="225"/>
      <c r="R54" s="226">
        <v>45</v>
      </c>
      <c r="S54" s="240">
        <v>1.58</v>
      </c>
      <c r="T54" s="227">
        <v>45</v>
      </c>
      <c r="U54" s="240"/>
      <c r="V54" s="226">
        <v>45</v>
      </c>
      <c r="W54" s="248"/>
      <c r="X54" s="234">
        <v>45</v>
      </c>
      <c r="AG54" s="170"/>
      <c r="AH54" s="171"/>
    </row>
  </sheetData>
  <mergeCells count="2">
    <mergeCell ref="D5:M5"/>
    <mergeCell ref="O5:X5"/>
  </mergeCells>
  <phoneticPr fontId="25" type="noConversion"/>
  <printOptions horizontalCentered="1" gridLines="1"/>
  <pageMargins left="0" right="0" top="0.2" bottom="0.2" header="0.39" footer="0.39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149"/>
  <sheetViews>
    <sheetView topLeftCell="A28" workbookViewId="0">
      <selection activeCell="G35" sqref="G35"/>
    </sheetView>
  </sheetViews>
  <sheetFormatPr baseColWidth="10" defaultRowHeight="12"/>
  <cols>
    <col min="1" max="1" width="18.85546875" style="6" bestFit="1" customWidth="1"/>
    <col min="2" max="2" width="24.28515625" style="6" bestFit="1" customWidth="1"/>
    <col min="3" max="3" width="7.7109375" style="6" customWidth="1"/>
    <col min="4" max="4" width="5.28515625" style="8" customWidth="1"/>
    <col min="5" max="5" width="3.28515625" style="48" customWidth="1"/>
    <col min="6" max="6" width="5.42578125" style="43" bestFit="1" customWidth="1"/>
    <col min="7" max="7" width="19.85546875" style="8" bestFit="1" customWidth="1"/>
    <col min="8" max="8" width="15.140625" style="7" bestFit="1" customWidth="1"/>
    <col min="9" max="9" width="7.7109375" style="8" customWidth="1"/>
    <col min="10" max="10" width="5.28515625" style="49" customWidth="1"/>
    <col min="11" max="11" width="3.28515625" style="48" customWidth="1"/>
    <col min="12" max="12" width="5.42578125" style="9" bestFit="1" customWidth="1"/>
    <col min="13" max="13" width="15.42578125" style="8" bestFit="1" customWidth="1"/>
    <col min="14" max="14" width="19" style="7" bestFit="1" customWidth="1"/>
    <col min="15" max="15" width="7.7109375" style="8" customWidth="1"/>
    <col min="16" max="16" width="5.28515625" style="49" customWidth="1"/>
    <col min="17" max="17" width="3.28515625" style="48" customWidth="1"/>
    <col min="18" max="18" width="5.42578125" style="6" bestFit="1" customWidth="1"/>
    <col min="19" max="16384" width="11.42578125" style="6"/>
  </cols>
  <sheetData>
    <row r="1" spans="1:61" s="11" customFormat="1" ht="6.75" customHeight="1">
      <c r="A1" s="12"/>
      <c r="B1" s="13"/>
      <c r="C1" s="13"/>
      <c r="D1" s="18"/>
      <c r="E1" s="50"/>
      <c r="F1" s="14"/>
      <c r="G1" s="15"/>
      <c r="H1" s="14"/>
      <c r="I1" s="15"/>
      <c r="J1" s="51"/>
      <c r="K1" s="18"/>
      <c r="L1" s="16"/>
      <c r="M1" s="15"/>
      <c r="N1" s="14"/>
      <c r="O1" s="15"/>
      <c r="P1" s="51"/>
      <c r="Q1" s="52"/>
      <c r="S1" s="302"/>
      <c r="T1" s="302"/>
      <c r="U1" s="302"/>
      <c r="V1" s="302"/>
      <c r="W1" s="339"/>
      <c r="X1" s="339"/>
      <c r="Y1" s="339"/>
    </row>
    <row r="2" spans="1:61" s="23" customFormat="1" ht="15.75" customHeight="1">
      <c r="A2" s="24"/>
      <c r="B2" s="26" t="s">
        <v>545</v>
      </c>
      <c r="C2" s="25"/>
      <c r="D2" s="29"/>
      <c r="E2" s="53"/>
      <c r="F2" s="26"/>
      <c r="G2" s="27"/>
      <c r="H2" s="33"/>
      <c r="I2" s="29"/>
      <c r="J2" s="27" t="s">
        <v>80</v>
      </c>
      <c r="K2" s="29"/>
      <c r="L2" s="30"/>
      <c r="M2" s="29"/>
      <c r="N2" s="28"/>
      <c r="O2" s="31"/>
      <c r="P2" s="54"/>
      <c r="Q2" s="32"/>
      <c r="R2" s="31"/>
      <c r="S2" s="334"/>
      <c r="T2" s="334"/>
      <c r="U2" s="334"/>
      <c r="V2" s="334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</row>
    <row r="3" spans="1:61" s="23" customFormat="1" ht="15.75" customHeight="1">
      <c r="A3" s="24"/>
      <c r="B3" s="27" t="s">
        <v>29</v>
      </c>
      <c r="C3" s="25"/>
      <c r="D3" s="283" t="s">
        <v>30</v>
      </c>
      <c r="E3" s="27"/>
      <c r="F3" s="26"/>
      <c r="G3" s="27"/>
      <c r="H3" s="26"/>
      <c r="I3" s="28"/>
      <c r="J3" s="27" t="s">
        <v>536</v>
      </c>
      <c r="K3" s="30"/>
      <c r="L3" s="54"/>
      <c r="M3" s="28"/>
      <c r="N3" s="55"/>
      <c r="O3" s="55"/>
      <c r="P3" s="55"/>
      <c r="Q3" s="55"/>
      <c r="R3" s="335"/>
      <c r="S3" s="334"/>
      <c r="T3" s="334"/>
      <c r="U3" s="334"/>
      <c r="V3" s="334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</row>
    <row r="4" spans="1:61" s="11" customFormat="1" ht="8.25" customHeight="1">
      <c r="A4" s="472"/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4"/>
      <c r="R4" s="302"/>
      <c r="S4" s="302"/>
      <c r="T4" s="302"/>
      <c r="U4" s="302"/>
      <c r="V4" s="302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</row>
    <row r="5" spans="1:61" s="11" customFormat="1" ht="6.75" customHeight="1">
      <c r="A5" s="20"/>
      <c r="B5" s="172"/>
      <c r="C5" s="172"/>
      <c r="D5" s="175"/>
      <c r="E5" s="188"/>
      <c r="F5" s="21"/>
      <c r="G5" s="174"/>
      <c r="H5" s="173"/>
      <c r="I5" s="174"/>
      <c r="J5" s="182"/>
      <c r="K5" s="175"/>
      <c r="L5" s="22"/>
      <c r="M5" s="174"/>
      <c r="N5" s="173"/>
      <c r="O5" s="174"/>
      <c r="P5" s="182"/>
      <c r="Q5" s="175"/>
      <c r="R5" s="302"/>
      <c r="S5" s="302"/>
      <c r="T5" s="302"/>
      <c r="U5" s="302"/>
      <c r="V5" s="302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</row>
    <row r="6" spans="1:61" ht="15.75" customHeight="1">
      <c r="A6" s="208"/>
      <c r="B6" s="208"/>
      <c r="C6" s="208"/>
      <c r="D6" s="208"/>
      <c r="E6" s="209"/>
      <c r="F6" s="42"/>
      <c r="G6" s="183"/>
      <c r="H6" s="187" t="s">
        <v>4</v>
      </c>
      <c r="I6" s="184"/>
      <c r="J6" s="185"/>
      <c r="K6" s="186"/>
      <c r="L6" s="57"/>
      <c r="M6" s="332"/>
      <c r="N6" s="332"/>
      <c r="O6" s="332"/>
      <c r="P6" s="332"/>
      <c r="Q6" s="333"/>
      <c r="R6" s="69"/>
      <c r="S6" s="69"/>
      <c r="T6" s="69"/>
      <c r="U6" s="69"/>
      <c r="V6" s="69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</row>
    <row r="7" spans="1:61" s="58" customFormat="1">
      <c r="A7" s="320"/>
      <c r="B7" s="320"/>
      <c r="C7" s="320"/>
      <c r="D7" s="321"/>
      <c r="E7" s="321"/>
      <c r="F7" s="63"/>
      <c r="G7" s="59" t="s">
        <v>31</v>
      </c>
      <c r="H7" s="60" t="s">
        <v>27</v>
      </c>
      <c r="I7" s="60"/>
      <c r="J7" s="61" t="s">
        <v>15</v>
      </c>
      <c r="K7" s="191"/>
      <c r="L7" s="68"/>
      <c r="M7" s="320"/>
      <c r="N7" s="320"/>
      <c r="O7" s="320"/>
      <c r="P7" s="321"/>
      <c r="Q7" s="321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</row>
    <row r="8" spans="1:61" s="69" customFormat="1" ht="12" customHeight="1">
      <c r="A8" s="123"/>
      <c r="B8" s="123"/>
      <c r="C8" s="123"/>
      <c r="D8" s="322"/>
      <c r="E8" s="323"/>
      <c r="F8" s="72"/>
      <c r="G8" s="443" t="s">
        <v>235</v>
      </c>
      <c r="H8" s="416" t="s">
        <v>236</v>
      </c>
      <c r="I8" s="424" t="s">
        <v>81</v>
      </c>
      <c r="J8" s="449">
        <v>65</v>
      </c>
      <c r="K8" s="363">
        <v>1</v>
      </c>
      <c r="L8" s="76"/>
      <c r="M8" s="123"/>
      <c r="N8" s="123"/>
      <c r="O8" s="123"/>
      <c r="P8" s="322"/>
      <c r="Q8" s="323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</row>
    <row r="9" spans="1:61" s="69" customFormat="1" ht="12" customHeight="1">
      <c r="A9" s="123"/>
      <c r="B9" s="123"/>
      <c r="C9" s="123"/>
      <c r="D9" s="322"/>
      <c r="E9" s="323"/>
      <c r="F9" s="72"/>
      <c r="G9" s="443" t="s">
        <v>243</v>
      </c>
      <c r="H9" s="440" t="s">
        <v>244</v>
      </c>
      <c r="I9" s="424" t="s">
        <v>81</v>
      </c>
      <c r="J9" s="449">
        <v>53</v>
      </c>
      <c r="K9" s="363">
        <v>2</v>
      </c>
      <c r="L9" s="76"/>
      <c r="M9" s="123"/>
      <c r="N9" s="123"/>
      <c r="O9" s="123"/>
      <c r="P9" s="322"/>
      <c r="Q9" s="323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</row>
    <row r="10" spans="1:61" s="69" customFormat="1" ht="12" customHeight="1">
      <c r="A10" s="123"/>
      <c r="B10" s="123"/>
      <c r="C10" s="123"/>
      <c r="D10" s="322"/>
      <c r="E10" s="323"/>
      <c r="F10" s="72"/>
      <c r="G10" s="443" t="s">
        <v>241</v>
      </c>
      <c r="H10" s="416" t="s">
        <v>233</v>
      </c>
      <c r="I10" s="424" t="s">
        <v>81</v>
      </c>
      <c r="J10" s="449">
        <v>51</v>
      </c>
      <c r="K10" s="363">
        <v>3</v>
      </c>
      <c r="L10" s="76"/>
      <c r="M10" s="123"/>
      <c r="N10" s="123"/>
      <c r="O10" s="123"/>
      <c r="P10" s="322"/>
      <c r="Q10" s="323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</row>
    <row r="11" spans="1:61" s="69" customFormat="1" ht="12" customHeight="1">
      <c r="A11" s="324"/>
      <c r="B11" s="325"/>
      <c r="C11" s="324"/>
      <c r="D11" s="322"/>
      <c r="E11" s="323"/>
      <c r="F11" s="72"/>
      <c r="G11" s="443" t="s">
        <v>252</v>
      </c>
      <c r="H11" s="416" t="s">
        <v>253</v>
      </c>
      <c r="I11" s="424" t="s">
        <v>81</v>
      </c>
      <c r="J11" s="449">
        <v>51</v>
      </c>
      <c r="K11" s="363">
        <v>3</v>
      </c>
      <c r="L11" s="76"/>
      <c r="M11" s="324"/>
      <c r="N11" s="325"/>
      <c r="O11" s="324"/>
      <c r="P11" s="322"/>
      <c r="Q11" s="323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</row>
    <row r="12" spans="1:61" s="69" customFormat="1" ht="12" customHeight="1">
      <c r="A12" s="123"/>
      <c r="B12" s="123"/>
      <c r="C12" s="123"/>
      <c r="D12" s="322"/>
      <c r="E12" s="323"/>
      <c r="F12" s="72"/>
      <c r="G12" s="317"/>
      <c r="H12" s="317"/>
      <c r="I12" s="291"/>
      <c r="J12" s="71"/>
      <c r="K12" s="286"/>
      <c r="L12" s="76"/>
      <c r="M12" s="123"/>
      <c r="N12" s="123"/>
      <c r="O12" s="123"/>
      <c r="P12" s="322"/>
      <c r="Q12" s="323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</row>
    <row r="13" spans="1:61" s="58" customFormat="1">
      <c r="A13" s="320"/>
      <c r="B13" s="320"/>
      <c r="C13" s="320"/>
      <c r="D13" s="326"/>
      <c r="E13" s="327"/>
      <c r="F13" s="72"/>
      <c r="G13" s="78" t="s">
        <v>34</v>
      </c>
      <c r="H13" s="79" t="s">
        <v>26</v>
      </c>
      <c r="I13" s="79"/>
      <c r="J13" s="80"/>
      <c r="K13" s="81"/>
      <c r="L13" s="76"/>
      <c r="M13" s="320"/>
      <c r="N13" s="320"/>
      <c r="O13" s="320"/>
      <c r="P13" s="326"/>
      <c r="Q13" s="327"/>
      <c r="V13" s="69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340"/>
      <c r="BG13" s="340"/>
      <c r="BH13" s="340"/>
      <c r="BI13" s="340"/>
    </row>
    <row r="14" spans="1:61" s="69" customFormat="1" ht="12" customHeight="1">
      <c r="A14" s="123"/>
      <c r="B14" s="123"/>
      <c r="C14" s="123"/>
      <c r="D14" s="322"/>
      <c r="E14" s="323"/>
      <c r="F14" s="72"/>
      <c r="G14" s="428" t="s">
        <v>191</v>
      </c>
      <c r="H14" s="416" t="s">
        <v>192</v>
      </c>
      <c r="I14" s="424" t="s">
        <v>81</v>
      </c>
      <c r="J14" s="449">
        <v>57</v>
      </c>
      <c r="K14" s="363">
        <v>1</v>
      </c>
      <c r="L14" s="76"/>
      <c r="M14" s="123"/>
      <c r="N14" s="123"/>
      <c r="O14" s="123"/>
      <c r="P14" s="322"/>
      <c r="Q14" s="323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</row>
    <row r="15" spans="1:61" s="69" customFormat="1" ht="12" customHeight="1">
      <c r="A15" s="123"/>
      <c r="B15" s="123"/>
      <c r="C15" s="123"/>
      <c r="D15" s="322"/>
      <c r="E15" s="323"/>
      <c r="F15" s="72"/>
      <c r="G15" s="428" t="s">
        <v>547</v>
      </c>
      <c r="H15" s="427" t="s">
        <v>548</v>
      </c>
      <c r="I15" s="424" t="s">
        <v>81</v>
      </c>
      <c r="J15" s="449">
        <v>56</v>
      </c>
      <c r="K15" s="363">
        <v>2</v>
      </c>
      <c r="L15" s="76"/>
      <c r="M15" s="123"/>
      <c r="N15" s="123"/>
      <c r="O15" s="123"/>
      <c r="P15" s="322"/>
      <c r="Q15" s="323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</row>
    <row r="16" spans="1:61" s="69" customFormat="1" ht="12" customHeight="1">
      <c r="A16" s="123"/>
      <c r="B16" s="123"/>
      <c r="C16" s="123"/>
      <c r="D16" s="322"/>
      <c r="E16" s="323"/>
      <c r="F16" s="72"/>
      <c r="G16" s="428" t="s">
        <v>189</v>
      </c>
      <c r="H16" s="416" t="s">
        <v>190</v>
      </c>
      <c r="I16" s="424" t="s">
        <v>81</v>
      </c>
      <c r="J16" s="449">
        <v>54</v>
      </c>
      <c r="K16" s="363">
        <v>3</v>
      </c>
      <c r="L16" s="76"/>
      <c r="M16" s="123"/>
      <c r="N16" s="123"/>
      <c r="O16" s="123"/>
      <c r="P16" s="322"/>
      <c r="Q16" s="323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</row>
    <row r="17" spans="1:61" s="69" customFormat="1" ht="12" customHeight="1">
      <c r="A17" s="123"/>
      <c r="B17" s="123"/>
      <c r="C17" s="123"/>
      <c r="D17" s="322"/>
      <c r="E17" s="323"/>
      <c r="F17" s="72"/>
      <c r="G17" s="428" t="s">
        <v>199</v>
      </c>
      <c r="H17" s="416" t="s">
        <v>200</v>
      </c>
      <c r="I17" s="424" t="s">
        <v>81</v>
      </c>
      <c r="J17" s="449">
        <v>54</v>
      </c>
      <c r="K17" s="363">
        <v>3</v>
      </c>
      <c r="L17" s="76"/>
      <c r="M17" s="123"/>
      <c r="N17" s="123"/>
      <c r="O17" s="123"/>
      <c r="P17" s="322"/>
      <c r="Q17" s="323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</row>
    <row r="18" spans="1:61" s="69" customFormat="1" ht="12" customHeight="1">
      <c r="A18" s="123"/>
      <c r="B18" s="123"/>
      <c r="C18" s="123"/>
      <c r="D18" s="322"/>
      <c r="E18" s="323"/>
      <c r="F18" s="72"/>
      <c r="G18" s="428" t="s">
        <v>207</v>
      </c>
      <c r="H18" s="416" t="s">
        <v>208</v>
      </c>
      <c r="I18" s="424" t="s">
        <v>81</v>
      </c>
      <c r="J18" s="449">
        <v>54</v>
      </c>
      <c r="K18" s="363">
        <v>3</v>
      </c>
      <c r="L18" s="76"/>
      <c r="M18" s="123"/>
      <c r="N18" s="123"/>
      <c r="O18" s="123"/>
      <c r="P18" s="322"/>
      <c r="Q18" s="323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</row>
    <row r="19" spans="1:61" s="58" customFormat="1">
      <c r="A19" s="320"/>
      <c r="B19" s="320"/>
      <c r="C19" s="320"/>
      <c r="D19" s="326"/>
      <c r="E19" s="327"/>
      <c r="F19" s="72"/>
      <c r="G19" s="86" t="s">
        <v>35</v>
      </c>
      <c r="H19" s="87" t="s">
        <v>27</v>
      </c>
      <c r="I19" s="87"/>
      <c r="J19" s="88"/>
      <c r="K19" s="89"/>
      <c r="L19" s="76"/>
      <c r="M19" s="320"/>
      <c r="N19" s="320"/>
      <c r="O19" s="320"/>
      <c r="P19" s="326"/>
      <c r="Q19" s="327"/>
      <c r="V19" s="69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</row>
    <row r="20" spans="1:61" s="69" customFormat="1" ht="12" customHeight="1">
      <c r="A20" s="123"/>
      <c r="B20" s="123"/>
      <c r="C20" s="123"/>
      <c r="D20" s="322"/>
      <c r="E20" s="323"/>
      <c r="F20" s="72"/>
      <c r="G20" s="428" t="s">
        <v>488</v>
      </c>
      <c r="H20" s="416" t="s">
        <v>242</v>
      </c>
      <c r="I20" s="401" t="s">
        <v>484</v>
      </c>
      <c r="J20" s="361">
        <v>76</v>
      </c>
      <c r="K20" s="363">
        <v>1</v>
      </c>
      <c r="L20" s="76"/>
      <c r="M20" s="123"/>
      <c r="N20" s="123"/>
      <c r="O20" s="123"/>
      <c r="P20" s="322"/>
      <c r="Q20" s="323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</row>
    <row r="21" spans="1:61" s="69" customFormat="1" ht="12" customHeight="1">
      <c r="A21" s="123"/>
      <c r="B21" s="123"/>
      <c r="C21" s="123"/>
      <c r="D21" s="322"/>
      <c r="E21" s="323"/>
      <c r="F21" s="72"/>
      <c r="G21" s="428" t="s">
        <v>159</v>
      </c>
      <c r="H21" s="416" t="s">
        <v>160</v>
      </c>
      <c r="I21" s="401" t="s">
        <v>81</v>
      </c>
      <c r="J21" s="361">
        <v>53</v>
      </c>
      <c r="K21" s="363">
        <v>2</v>
      </c>
      <c r="L21" s="76"/>
      <c r="M21" s="123"/>
      <c r="N21" s="123"/>
      <c r="O21" s="123"/>
      <c r="P21" s="322"/>
      <c r="Q21" s="323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</row>
    <row r="22" spans="1:61" s="69" customFormat="1" ht="12" customHeight="1">
      <c r="A22" s="123"/>
      <c r="B22" s="123"/>
      <c r="C22" s="123"/>
      <c r="D22" s="322"/>
      <c r="E22" s="323"/>
      <c r="F22" s="72"/>
      <c r="G22" s="428" t="s">
        <v>498</v>
      </c>
      <c r="H22" s="416" t="s">
        <v>499</v>
      </c>
      <c r="I22" s="401" t="s">
        <v>484</v>
      </c>
      <c r="J22" s="361">
        <v>52</v>
      </c>
      <c r="K22" s="363">
        <v>3</v>
      </c>
      <c r="L22" s="76"/>
      <c r="M22" s="123"/>
      <c r="N22" s="123"/>
      <c r="O22" s="123"/>
      <c r="P22" s="322"/>
      <c r="Q22" s="323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</row>
    <row r="23" spans="1:61" s="69" customFormat="1" ht="12" customHeight="1">
      <c r="A23" s="123"/>
      <c r="B23" s="123"/>
      <c r="C23" s="123"/>
      <c r="D23" s="322"/>
      <c r="E23" s="323"/>
      <c r="F23" s="72"/>
      <c r="G23" s="317"/>
      <c r="H23" s="317"/>
      <c r="I23" s="319"/>
      <c r="J23" s="71"/>
      <c r="K23" s="286"/>
      <c r="L23" s="76"/>
      <c r="M23" s="123"/>
      <c r="N23" s="123"/>
      <c r="O23" s="123"/>
      <c r="P23" s="322"/>
      <c r="Q23" s="323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</row>
    <row r="24" spans="1:61" s="58" customFormat="1">
      <c r="A24" s="320"/>
      <c r="B24" s="320"/>
      <c r="C24" s="320"/>
      <c r="D24" s="326"/>
      <c r="E24" s="327"/>
      <c r="F24" s="72"/>
      <c r="G24" s="93" t="s">
        <v>35</v>
      </c>
      <c r="H24" s="94" t="s">
        <v>26</v>
      </c>
      <c r="I24" s="94"/>
      <c r="J24" s="95"/>
      <c r="K24" s="96"/>
      <c r="L24" s="76"/>
      <c r="M24" s="320"/>
      <c r="N24" s="320"/>
      <c r="O24" s="320"/>
      <c r="P24" s="326"/>
      <c r="Q24" s="327"/>
      <c r="V24" s="69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0"/>
      <c r="BE24" s="340"/>
      <c r="BF24" s="340"/>
      <c r="BG24" s="340"/>
      <c r="BH24" s="340"/>
      <c r="BI24" s="340"/>
    </row>
    <row r="25" spans="1:61" s="69" customFormat="1" ht="12" customHeight="1">
      <c r="A25" s="328"/>
      <c r="B25" s="328"/>
      <c r="C25" s="329"/>
      <c r="D25" s="322"/>
      <c r="E25" s="323"/>
      <c r="F25" s="72"/>
      <c r="G25" s="428" t="s">
        <v>103</v>
      </c>
      <c r="H25" s="416" t="s">
        <v>104</v>
      </c>
      <c r="I25" s="401" t="s">
        <v>81</v>
      </c>
      <c r="J25" s="361">
        <v>67</v>
      </c>
      <c r="K25" s="363">
        <v>1</v>
      </c>
      <c r="L25" s="76"/>
      <c r="M25" s="328"/>
      <c r="N25" s="328"/>
      <c r="O25" s="329"/>
      <c r="P25" s="322"/>
      <c r="Q25" s="323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</row>
    <row r="26" spans="1:61" s="69" customFormat="1" ht="12" customHeight="1">
      <c r="A26" s="330"/>
      <c r="B26" s="328"/>
      <c r="C26" s="329"/>
      <c r="D26" s="322"/>
      <c r="E26" s="323"/>
      <c r="F26" s="72"/>
      <c r="G26" s="428" t="s">
        <v>279</v>
      </c>
      <c r="H26" s="416" t="s">
        <v>280</v>
      </c>
      <c r="I26" s="401" t="s">
        <v>85</v>
      </c>
      <c r="J26" s="361">
        <v>53</v>
      </c>
      <c r="K26" s="363">
        <v>2</v>
      </c>
      <c r="L26" s="76"/>
      <c r="M26" s="330"/>
      <c r="N26" s="328"/>
      <c r="O26" s="329"/>
      <c r="P26" s="322"/>
      <c r="Q26" s="323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</row>
    <row r="27" spans="1:61" s="69" customFormat="1" ht="12" customHeight="1">
      <c r="A27" s="328"/>
      <c r="B27" s="328"/>
      <c r="C27" s="329"/>
      <c r="D27" s="322"/>
      <c r="E27" s="323"/>
      <c r="F27" s="72"/>
      <c r="G27" s="428" t="s">
        <v>121</v>
      </c>
      <c r="H27" s="416" t="s">
        <v>122</v>
      </c>
      <c r="I27" s="401" t="s">
        <v>81</v>
      </c>
      <c r="J27" s="361">
        <v>47</v>
      </c>
      <c r="K27" s="363">
        <v>3</v>
      </c>
      <c r="L27" s="76"/>
      <c r="M27" s="328"/>
      <c r="N27" s="328"/>
      <c r="O27" s="329"/>
      <c r="P27" s="322"/>
      <c r="Q27" s="323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</row>
    <row r="28" spans="1:61" s="69" customFormat="1" ht="12" customHeight="1">
      <c r="A28" s="331"/>
      <c r="B28" s="331"/>
      <c r="C28" s="331"/>
      <c r="D28" s="322"/>
      <c r="E28" s="323"/>
      <c r="F28" s="72"/>
      <c r="G28" s="428" t="s">
        <v>91</v>
      </c>
      <c r="H28" s="416" t="s">
        <v>92</v>
      </c>
      <c r="I28" s="401" t="s">
        <v>81</v>
      </c>
      <c r="J28" s="361">
        <v>47</v>
      </c>
      <c r="K28" s="363">
        <v>3</v>
      </c>
      <c r="L28" s="76"/>
      <c r="M28" s="331"/>
      <c r="N28" s="331"/>
      <c r="O28" s="331"/>
      <c r="P28" s="322"/>
      <c r="Q28" s="323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</row>
    <row r="29" spans="1:61" s="11" customFormat="1" ht="15.75">
      <c r="A29" s="475"/>
      <c r="B29" s="476"/>
      <c r="C29" s="476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S29" s="302"/>
      <c r="T29" s="302"/>
      <c r="V29" s="6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9"/>
      <c r="BD29" s="339"/>
      <c r="BE29" s="339"/>
      <c r="BF29" s="339"/>
      <c r="BG29" s="339"/>
      <c r="BH29" s="339"/>
      <c r="BI29" s="339"/>
    </row>
    <row r="30" spans="1:61" s="58" customFormat="1" ht="15.75">
      <c r="A30" s="59" t="s">
        <v>31</v>
      </c>
      <c r="B30" s="60" t="s">
        <v>27</v>
      </c>
      <c r="C30" s="60"/>
      <c r="D30" s="190" t="s">
        <v>32</v>
      </c>
      <c r="E30" s="191"/>
      <c r="F30" s="63"/>
      <c r="G30" s="183"/>
      <c r="H30" s="187" t="s">
        <v>36</v>
      </c>
      <c r="I30" s="184"/>
      <c r="J30" s="185"/>
      <c r="K30" s="186"/>
      <c r="L30" s="68"/>
      <c r="M30" s="64" t="s">
        <v>31</v>
      </c>
      <c r="N30" s="65" t="s">
        <v>27</v>
      </c>
      <c r="O30" s="66"/>
      <c r="P30" s="213" t="s">
        <v>33</v>
      </c>
      <c r="Q30" s="191"/>
      <c r="V30" s="69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  <c r="AL30" s="340"/>
      <c r="AM30" s="340"/>
      <c r="AN30" s="340"/>
      <c r="AO30" s="340"/>
      <c r="AP30" s="340"/>
      <c r="AQ30" s="340"/>
      <c r="AR30" s="340"/>
      <c r="AS30" s="340"/>
      <c r="AT30" s="340"/>
      <c r="AU30" s="340"/>
      <c r="AV30" s="340"/>
      <c r="AW30" s="340"/>
      <c r="AX30" s="340"/>
      <c r="AY30" s="340"/>
      <c r="AZ30" s="340"/>
      <c r="BA30" s="340"/>
      <c r="BB30" s="340"/>
      <c r="BC30" s="340"/>
      <c r="BD30" s="340"/>
      <c r="BE30" s="340"/>
      <c r="BF30" s="340"/>
      <c r="BG30" s="340"/>
      <c r="BH30" s="340"/>
      <c r="BI30" s="340"/>
    </row>
    <row r="31" spans="1:61" s="69" customFormat="1" ht="12" customHeight="1">
      <c r="A31" s="443" t="s">
        <v>235</v>
      </c>
      <c r="B31" s="416" t="s">
        <v>236</v>
      </c>
      <c r="C31" s="424" t="s">
        <v>81</v>
      </c>
      <c r="D31" s="430">
        <v>4.5999999999999996</v>
      </c>
      <c r="E31" s="363">
        <v>1</v>
      </c>
      <c r="F31" s="364"/>
      <c r="G31" s="192"/>
      <c r="H31" s="193"/>
      <c r="I31" s="192"/>
      <c r="J31" s="194"/>
      <c r="K31" s="195"/>
      <c r="L31" s="76"/>
      <c r="M31" s="443" t="s">
        <v>252</v>
      </c>
      <c r="N31" s="416" t="s">
        <v>253</v>
      </c>
      <c r="O31" s="424" t="s">
        <v>81</v>
      </c>
      <c r="P31" s="430">
        <v>5.8</v>
      </c>
      <c r="Q31" s="447">
        <v>1</v>
      </c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</row>
    <row r="32" spans="1:61" s="69" customFormat="1" ht="12" customHeight="1">
      <c r="A32" s="443" t="s">
        <v>360</v>
      </c>
      <c r="B32" s="416" t="s">
        <v>361</v>
      </c>
      <c r="C32" s="424" t="s">
        <v>85</v>
      </c>
      <c r="D32" s="430">
        <v>4.8</v>
      </c>
      <c r="E32" s="363">
        <v>2</v>
      </c>
      <c r="F32" s="364"/>
      <c r="G32" s="192"/>
      <c r="H32" s="193"/>
      <c r="I32" s="192"/>
      <c r="J32" s="194"/>
      <c r="K32" s="195"/>
      <c r="L32" s="76"/>
      <c r="M32" s="443" t="s">
        <v>241</v>
      </c>
      <c r="N32" s="416" t="s">
        <v>233</v>
      </c>
      <c r="O32" s="424" t="s">
        <v>81</v>
      </c>
      <c r="P32" s="430">
        <v>6.2</v>
      </c>
      <c r="Q32" s="447">
        <v>2</v>
      </c>
      <c r="R32" s="288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</row>
    <row r="33" spans="1:61" s="69" customFormat="1" ht="12" customHeight="1">
      <c r="A33" s="443" t="s">
        <v>471</v>
      </c>
      <c r="B33" s="416" t="s">
        <v>472</v>
      </c>
      <c r="C33" s="424" t="s">
        <v>84</v>
      </c>
      <c r="D33" s="430">
        <v>4.9000000000000004</v>
      </c>
      <c r="E33" s="363">
        <v>3</v>
      </c>
      <c r="F33" s="364"/>
      <c r="G33" s="192"/>
      <c r="H33" s="193"/>
      <c r="I33" s="192"/>
      <c r="J33" s="194"/>
      <c r="K33" s="195"/>
      <c r="L33" s="76"/>
      <c r="M33" s="443" t="s">
        <v>364</v>
      </c>
      <c r="N33" s="416" t="s">
        <v>365</v>
      </c>
      <c r="O33" s="424" t="s">
        <v>85</v>
      </c>
      <c r="P33" s="430">
        <v>6.3</v>
      </c>
      <c r="Q33" s="447">
        <v>3</v>
      </c>
      <c r="R33" s="364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</row>
    <row r="34" spans="1:61" s="69" customFormat="1" ht="12" customHeight="1">
      <c r="A34" s="315"/>
      <c r="B34" s="318"/>
      <c r="C34" s="291"/>
      <c r="D34" s="287"/>
      <c r="E34" s="362"/>
      <c r="F34" s="364"/>
      <c r="G34" s="192"/>
      <c r="H34" s="193"/>
      <c r="I34" s="192"/>
      <c r="J34" s="194"/>
      <c r="K34" s="195"/>
      <c r="L34" s="76"/>
      <c r="M34" s="317"/>
      <c r="N34" s="317"/>
      <c r="O34" s="291"/>
      <c r="P34" s="287"/>
      <c r="Q34" s="372"/>
      <c r="R34" s="36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</row>
    <row r="35" spans="1:61" s="69" customFormat="1" ht="12" customHeight="1">
      <c r="A35" s="367"/>
      <c r="B35" s="368"/>
      <c r="C35" s="369"/>
      <c r="D35" s="112"/>
      <c r="E35" s="362"/>
      <c r="F35" s="72"/>
      <c r="G35" s="192"/>
      <c r="H35" s="193"/>
      <c r="I35" s="192"/>
      <c r="J35" s="194"/>
      <c r="K35" s="195"/>
      <c r="L35" s="76"/>
      <c r="M35" s="317"/>
      <c r="N35" s="317"/>
      <c r="O35" s="291"/>
      <c r="P35" s="287"/>
      <c r="Q35" s="372"/>
      <c r="R35" s="36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</row>
    <row r="36" spans="1:61" s="58" customFormat="1">
      <c r="A36" s="78" t="s">
        <v>34</v>
      </c>
      <c r="B36" s="79" t="s">
        <v>26</v>
      </c>
      <c r="C36" s="79"/>
      <c r="D36" s="113"/>
      <c r="E36" s="370"/>
      <c r="F36" s="72"/>
      <c r="G36" s="196"/>
      <c r="H36" s="197"/>
      <c r="I36" s="196"/>
      <c r="J36" s="198"/>
      <c r="K36" s="199"/>
      <c r="L36" s="76"/>
      <c r="M36" s="82" t="s">
        <v>34</v>
      </c>
      <c r="N36" s="83" t="s">
        <v>26</v>
      </c>
      <c r="O36" s="84"/>
      <c r="P36" s="115"/>
      <c r="Q36" s="85"/>
      <c r="U36" s="69"/>
      <c r="V36" s="69"/>
      <c r="W36" s="45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40"/>
      <c r="AQ36" s="340"/>
      <c r="AR36" s="340"/>
      <c r="AS36" s="340"/>
      <c r="AT36" s="340"/>
      <c r="AU36" s="340"/>
      <c r="AV36" s="340"/>
      <c r="AW36" s="340"/>
      <c r="AX36" s="340"/>
      <c r="AY36" s="340"/>
      <c r="AZ36" s="340"/>
      <c r="BA36" s="340"/>
      <c r="BB36" s="340"/>
      <c r="BC36" s="340"/>
      <c r="BD36" s="340"/>
      <c r="BE36" s="340"/>
      <c r="BF36" s="340"/>
      <c r="BG36" s="340"/>
      <c r="BH36" s="340"/>
      <c r="BI36" s="340"/>
    </row>
    <row r="37" spans="1:61" s="69" customFormat="1" ht="12" customHeight="1">
      <c r="A37" s="428" t="s">
        <v>207</v>
      </c>
      <c r="B37" s="416" t="s">
        <v>208</v>
      </c>
      <c r="C37" s="424" t="s">
        <v>81</v>
      </c>
      <c r="D37" s="430">
        <v>5.0999999999999996</v>
      </c>
      <c r="E37" s="363">
        <v>1</v>
      </c>
      <c r="F37" s="72"/>
      <c r="G37" s="192"/>
      <c r="H37" s="193"/>
      <c r="I37" s="192"/>
      <c r="J37" s="194"/>
      <c r="K37" s="195"/>
      <c r="L37" s="76"/>
      <c r="M37" s="428" t="s">
        <v>181</v>
      </c>
      <c r="N37" s="416" t="s">
        <v>182</v>
      </c>
      <c r="O37" s="424" t="s">
        <v>81</v>
      </c>
      <c r="P37" s="430">
        <v>6.3</v>
      </c>
      <c r="Q37" s="447">
        <v>1</v>
      </c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</row>
    <row r="38" spans="1:61" s="69" customFormat="1" ht="12" customHeight="1">
      <c r="A38" s="428" t="s">
        <v>496</v>
      </c>
      <c r="B38" s="416" t="s">
        <v>512</v>
      </c>
      <c r="C38" s="424" t="s">
        <v>484</v>
      </c>
      <c r="D38" s="430">
        <v>5.2</v>
      </c>
      <c r="E38" s="363">
        <v>2</v>
      </c>
      <c r="F38" s="72"/>
      <c r="G38" s="192"/>
      <c r="H38" s="193"/>
      <c r="I38" s="192"/>
      <c r="J38" s="194"/>
      <c r="K38" s="195"/>
      <c r="L38" s="76"/>
      <c r="M38" s="428" t="s">
        <v>185</v>
      </c>
      <c r="N38" s="416" t="s">
        <v>186</v>
      </c>
      <c r="O38" s="424" t="s">
        <v>81</v>
      </c>
      <c r="P38" s="430">
        <v>6.6</v>
      </c>
      <c r="Q38" s="447">
        <v>2</v>
      </c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</row>
    <row r="39" spans="1:61" s="69" customFormat="1" ht="12" customHeight="1">
      <c r="A39" s="428" t="s">
        <v>211</v>
      </c>
      <c r="B39" s="416" t="s">
        <v>212</v>
      </c>
      <c r="C39" s="424" t="s">
        <v>81</v>
      </c>
      <c r="D39" s="430">
        <v>5.28</v>
      </c>
      <c r="E39" s="363">
        <v>3</v>
      </c>
      <c r="F39" s="445">
        <v>47</v>
      </c>
      <c r="G39" s="192"/>
      <c r="H39" s="193"/>
      <c r="I39" s="192"/>
      <c r="J39" s="194"/>
      <c r="K39" s="195"/>
      <c r="L39" s="76"/>
      <c r="M39" s="428" t="s">
        <v>206</v>
      </c>
      <c r="N39" s="416" t="s">
        <v>116</v>
      </c>
      <c r="O39" s="424" t="s">
        <v>81</v>
      </c>
      <c r="P39" s="430">
        <v>6.7</v>
      </c>
      <c r="Q39" s="447">
        <v>3</v>
      </c>
      <c r="R39" s="445">
        <v>48</v>
      </c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</row>
    <row r="40" spans="1:61" s="69" customFormat="1" ht="12" customHeight="1">
      <c r="A40" s="108"/>
      <c r="B40" s="109"/>
      <c r="C40" s="110"/>
      <c r="D40" s="112"/>
      <c r="E40" s="104"/>
      <c r="F40" s="72"/>
      <c r="G40" s="192"/>
      <c r="H40" s="193"/>
      <c r="I40" s="192"/>
      <c r="J40" s="194"/>
      <c r="K40" s="195"/>
      <c r="L40" s="76"/>
      <c r="M40" s="316"/>
      <c r="N40" s="375"/>
      <c r="O40" s="284"/>
      <c r="P40" s="287"/>
      <c r="Q40" s="372"/>
      <c r="R40" s="36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</row>
    <row r="41" spans="1:61" s="69" customFormat="1" ht="12" customHeight="1">
      <c r="A41" s="108"/>
      <c r="B41" s="109"/>
      <c r="C41" s="110"/>
      <c r="D41" s="112"/>
      <c r="E41" s="104"/>
      <c r="F41" s="72"/>
      <c r="G41" s="192"/>
      <c r="H41" s="193"/>
      <c r="I41" s="192"/>
      <c r="J41" s="194"/>
      <c r="K41" s="195"/>
      <c r="L41" s="76"/>
      <c r="M41" s="316"/>
      <c r="N41" s="375"/>
      <c r="O41" s="284"/>
      <c r="P41" s="287"/>
      <c r="Q41" s="372"/>
      <c r="R41" s="36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</row>
    <row r="42" spans="1:61" s="58" customFormat="1">
      <c r="A42" s="86" t="s">
        <v>35</v>
      </c>
      <c r="B42" s="87" t="s">
        <v>27</v>
      </c>
      <c r="C42" s="87"/>
      <c r="D42" s="116"/>
      <c r="E42" s="371"/>
      <c r="F42" s="72"/>
      <c r="G42" s="199"/>
      <c r="H42" s="200"/>
      <c r="I42" s="199"/>
      <c r="J42" s="201"/>
      <c r="K42" s="202"/>
      <c r="L42" s="76"/>
      <c r="M42" s="90" t="s">
        <v>35</v>
      </c>
      <c r="N42" s="91" t="s">
        <v>27</v>
      </c>
      <c r="O42" s="92"/>
      <c r="P42" s="118"/>
      <c r="Q42" s="371"/>
      <c r="U42" s="69"/>
      <c r="V42" s="69"/>
      <c r="W42" s="45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40"/>
      <c r="AP42" s="340"/>
      <c r="AQ42" s="340"/>
      <c r="AR42" s="340"/>
      <c r="AS42" s="340"/>
      <c r="AT42" s="340"/>
      <c r="AU42" s="340"/>
      <c r="AV42" s="340"/>
      <c r="AW42" s="340"/>
      <c r="AX42" s="340"/>
      <c r="AY42" s="340"/>
      <c r="AZ42" s="340"/>
      <c r="BA42" s="340"/>
      <c r="BB42" s="340"/>
      <c r="BC42" s="340"/>
      <c r="BD42" s="340"/>
      <c r="BE42" s="340"/>
      <c r="BF42" s="340"/>
      <c r="BG42" s="340"/>
      <c r="BH42" s="340"/>
      <c r="BI42" s="340"/>
    </row>
    <row r="43" spans="1:61" s="69" customFormat="1" ht="12" customHeight="1">
      <c r="A43" s="428" t="s">
        <v>168</v>
      </c>
      <c r="B43" s="416" t="s">
        <v>169</v>
      </c>
      <c r="C43" s="401" t="s">
        <v>81</v>
      </c>
      <c r="D43" s="358">
        <v>5.3</v>
      </c>
      <c r="E43" s="363">
        <v>1</v>
      </c>
      <c r="F43" s="445">
        <v>40</v>
      </c>
      <c r="G43" s="192"/>
      <c r="H43" s="193"/>
      <c r="I43" s="192"/>
      <c r="J43" s="194"/>
      <c r="K43" s="195"/>
      <c r="L43" s="76"/>
      <c r="M43" s="428" t="s">
        <v>488</v>
      </c>
      <c r="N43" s="416" t="s">
        <v>242</v>
      </c>
      <c r="O43" s="401" t="s">
        <v>484</v>
      </c>
      <c r="P43" s="358">
        <v>5.4</v>
      </c>
      <c r="Q43" s="363">
        <v>1</v>
      </c>
      <c r="R43" s="445">
        <v>76</v>
      </c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</row>
    <row r="44" spans="1:61" s="69" customFormat="1" ht="12" customHeight="1">
      <c r="A44" s="428" t="s">
        <v>434</v>
      </c>
      <c r="B44" s="416" t="s">
        <v>392</v>
      </c>
      <c r="C44" s="401" t="s">
        <v>84</v>
      </c>
      <c r="D44" s="358">
        <v>5.3</v>
      </c>
      <c r="E44" s="363">
        <v>2</v>
      </c>
      <c r="F44" s="445">
        <v>46</v>
      </c>
      <c r="G44" s="192"/>
      <c r="H44" s="193"/>
      <c r="I44" s="192"/>
      <c r="J44" s="194"/>
      <c r="K44" s="195"/>
      <c r="L44" s="76"/>
      <c r="M44" s="428" t="s">
        <v>489</v>
      </c>
      <c r="N44" s="416" t="s">
        <v>490</v>
      </c>
      <c r="O44" s="401" t="s">
        <v>484</v>
      </c>
      <c r="P44" s="358">
        <v>6</v>
      </c>
      <c r="Q44" s="363">
        <v>2</v>
      </c>
      <c r="R44" s="445">
        <v>51</v>
      </c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</row>
    <row r="45" spans="1:61" s="69" customFormat="1" ht="12" customHeight="1">
      <c r="A45" s="428" t="s">
        <v>300</v>
      </c>
      <c r="B45" s="416" t="s">
        <v>301</v>
      </c>
      <c r="C45" s="401" t="s">
        <v>85</v>
      </c>
      <c r="D45" s="358">
        <v>5.4</v>
      </c>
      <c r="E45" s="363">
        <v>3</v>
      </c>
      <c r="F45" s="446">
        <v>44</v>
      </c>
      <c r="G45" s="192"/>
      <c r="H45" s="193"/>
      <c r="I45" s="192"/>
      <c r="J45" s="194"/>
      <c r="K45" s="195"/>
      <c r="L45" s="76"/>
      <c r="M45" s="428" t="s">
        <v>498</v>
      </c>
      <c r="N45" s="416" t="s">
        <v>499</v>
      </c>
      <c r="O45" s="401" t="s">
        <v>484</v>
      </c>
      <c r="P45" s="358">
        <v>6</v>
      </c>
      <c r="Q45" s="363">
        <v>3</v>
      </c>
      <c r="R45" s="446">
        <v>52</v>
      </c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</row>
    <row r="46" spans="1:61" s="69" customFormat="1" ht="12" customHeight="1">
      <c r="A46" s="284"/>
      <c r="B46" s="285"/>
      <c r="C46" s="284"/>
      <c r="D46" s="103"/>
      <c r="E46" s="372"/>
      <c r="F46" s="288"/>
      <c r="G46" s="192"/>
      <c r="H46" s="193"/>
      <c r="I46" s="192"/>
      <c r="J46" s="194"/>
      <c r="K46" s="195"/>
      <c r="L46" s="76"/>
      <c r="M46" s="376"/>
      <c r="N46" s="377"/>
      <c r="O46" s="378"/>
      <c r="P46" s="287"/>
      <c r="Q46" s="362"/>
      <c r="R46" s="36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</row>
    <row r="47" spans="1:61" s="69" customFormat="1" ht="12" customHeight="1">
      <c r="A47" s="108"/>
      <c r="B47" s="109"/>
      <c r="C47" s="109"/>
      <c r="D47" s="103"/>
      <c r="E47" s="373"/>
      <c r="F47" s="72"/>
      <c r="G47" s="192"/>
      <c r="H47" s="193"/>
      <c r="I47" s="192"/>
      <c r="J47" s="194"/>
      <c r="K47" s="195"/>
      <c r="L47" s="76"/>
      <c r="M47" s="73"/>
      <c r="N47" s="74"/>
      <c r="O47" s="77"/>
      <c r="P47" s="103"/>
      <c r="Q47" s="373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</row>
    <row r="48" spans="1:61" s="58" customFormat="1">
      <c r="A48" s="93" t="s">
        <v>35</v>
      </c>
      <c r="B48" s="94" t="s">
        <v>26</v>
      </c>
      <c r="C48" s="94"/>
      <c r="D48" s="119"/>
      <c r="E48" s="374"/>
      <c r="F48" s="72"/>
      <c r="G48" s="196"/>
      <c r="H48" s="197"/>
      <c r="I48" s="196"/>
      <c r="J48" s="201"/>
      <c r="K48" s="199"/>
      <c r="L48" s="76"/>
      <c r="M48" s="97" t="s">
        <v>35</v>
      </c>
      <c r="N48" s="98" t="s">
        <v>26</v>
      </c>
      <c r="O48" s="99"/>
      <c r="P48" s="121"/>
      <c r="Q48" s="122"/>
      <c r="U48" s="69"/>
      <c r="V48" s="69"/>
      <c r="W48" s="45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0"/>
      <c r="AS48" s="340"/>
      <c r="AT48" s="340"/>
      <c r="AU48" s="340"/>
      <c r="AV48" s="340"/>
      <c r="AW48" s="340"/>
      <c r="AX48" s="340"/>
      <c r="AY48" s="340"/>
      <c r="AZ48" s="340"/>
      <c r="BA48" s="340"/>
      <c r="BB48" s="340"/>
      <c r="BC48" s="340"/>
      <c r="BD48" s="340"/>
      <c r="BE48" s="340"/>
      <c r="BF48" s="340"/>
      <c r="BG48" s="340"/>
      <c r="BH48" s="340"/>
      <c r="BI48" s="340"/>
    </row>
    <row r="49" spans="1:61" s="69" customFormat="1" ht="12" customHeight="1">
      <c r="A49" s="428" t="s">
        <v>284</v>
      </c>
      <c r="B49" s="416" t="s">
        <v>285</v>
      </c>
      <c r="C49" s="401" t="s">
        <v>85</v>
      </c>
      <c r="D49" s="287">
        <v>5.6</v>
      </c>
      <c r="E49" s="363">
        <v>1</v>
      </c>
      <c r="F49" s="445">
        <v>37</v>
      </c>
      <c r="G49" s="203"/>
      <c r="H49" s="203"/>
      <c r="I49" s="204"/>
      <c r="J49" s="194"/>
      <c r="K49" s="205"/>
      <c r="L49" s="76"/>
      <c r="M49" s="428" t="s">
        <v>103</v>
      </c>
      <c r="N49" s="416" t="s">
        <v>104</v>
      </c>
      <c r="O49" s="401" t="s">
        <v>81</v>
      </c>
      <c r="P49" s="287">
        <v>5.8</v>
      </c>
      <c r="Q49" s="363">
        <v>1</v>
      </c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</row>
    <row r="50" spans="1:61" s="69" customFormat="1" ht="12" customHeight="1">
      <c r="A50" s="428" t="s">
        <v>95</v>
      </c>
      <c r="B50" s="416" t="s">
        <v>96</v>
      </c>
      <c r="C50" s="401" t="s">
        <v>81</v>
      </c>
      <c r="D50" s="287">
        <v>5.6</v>
      </c>
      <c r="E50" s="363">
        <v>2</v>
      </c>
      <c r="F50" s="445">
        <v>46</v>
      </c>
      <c r="G50" s="203"/>
      <c r="H50" s="203"/>
      <c r="I50" s="204"/>
      <c r="J50" s="194"/>
      <c r="K50" s="205"/>
      <c r="L50" s="76"/>
      <c r="M50" s="428" t="s">
        <v>121</v>
      </c>
      <c r="N50" s="416" t="s">
        <v>122</v>
      </c>
      <c r="O50" s="401" t="s">
        <v>81</v>
      </c>
      <c r="P50" s="287">
        <v>6.25</v>
      </c>
      <c r="Q50" s="363">
        <v>2</v>
      </c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</row>
    <row r="51" spans="1:61" s="69" customFormat="1" ht="12" customHeight="1">
      <c r="A51" s="428" t="s">
        <v>91</v>
      </c>
      <c r="B51" s="416" t="s">
        <v>92</v>
      </c>
      <c r="C51" s="401" t="s">
        <v>81</v>
      </c>
      <c r="D51" s="287">
        <v>5.6</v>
      </c>
      <c r="E51" s="363">
        <v>3</v>
      </c>
      <c r="F51" s="446">
        <v>47</v>
      </c>
      <c r="G51" s="203"/>
      <c r="H51" s="203"/>
      <c r="I51" s="204"/>
      <c r="J51" s="194"/>
      <c r="K51" s="205"/>
      <c r="L51" s="76"/>
      <c r="M51" s="428" t="s">
        <v>99</v>
      </c>
      <c r="N51" s="416" t="s">
        <v>100</v>
      </c>
      <c r="O51" s="401" t="s">
        <v>81</v>
      </c>
      <c r="P51" s="287">
        <v>6.45</v>
      </c>
      <c r="Q51" s="363">
        <v>3</v>
      </c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</row>
    <row r="52" spans="1:61" s="69" customFormat="1" ht="12" customHeight="1">
      <c r="A52" s="284"/>
      <c r="B52" s="285"/>
      <c r="C52" s="284"/>
      <c r="D52" s="103"/>
      <c r="E52" s="372"/>
      <c r="F52" s="290"/>
      <c r="G52" s="206"/>
      <c r="H52" s="207"/>
      <c r="I52" s="192"/>
      <c r="J52" s="194"/>
      <c r="K52" s="195"/>
      <c r="L52" s="76"/>
      <c r="M52" s="177"/>
      <c r="N52" s="179"/>
      <c r="O52" s="179"/>
      <c r="P52" s="112"/>
      <c r="Q52" s="104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</row>
    <row r="53" spans="1:61" s="11" customFormat="1" ht="6.75" customHeight="1">
      <c r="A53" s="20"/>
      <c r="B53" s="172"/>
      <c r="C53" s="172"/>
      <c r="D53" s="175"/>
      <c r="E53" s="188"/>
      <c r="F53" s="21"/>
      <c r="G53" s="35"/>
      <c r="H53" s="34"/>
      <c r="I53" s="35"/>
      <c r="J53" s="56"/>
      <c r="K53" s="36"/>
      <c r="L53" s="22"/>
      <c r="M53" s="174"/>
      <c r="N53" s="173"/>
      <c r="O53" s="174"/>
      <c r="P53" s="182"/>
      <c r="Q53" s="175"/>
      <c r="S53" s="302"/>
      <c r="T53" s="302"/>
      <c r="U53" s="69"/>
      <c r="V53" s="69"/>
      <c r="W53" s="45"/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E53" s="339"/>
      <c r="BF53" s="339"/>
      <c r="BG53" s="339"/>
      <c r="BH53" s="339"/>
      <c r="BI53" s="339"/>
    </row>
    <row r="54" spans="1:61" ht="15.75" customHeight="1">
      <c r="A54" s="208"/>
      <c r="B54" s="208"/>
      <c r="C54" s="208"/>
      <c r="D54" s="208"/>
      <c r="E54" s="208"/>
      <c r="F54" s="101"/>
      <c r="G54" s="183"/>
      <c r="H54" s="187" t="s">
        <v>37</v>
      </c>
      <c r="I54" s="184"/>
      <c r="J54" s="185"/>
      <c r="K54" s="186"/>
      <c r="L54" s="57"/>
      <c r="M54" s="208"/>
      <c r="N54" s="208"/>
      <c r="O54" s="208"/>
      <c r="P54" s="208"/>
      <c r="Q54" s="208"/>
      <c r="R54" s="69"/>
      <c r="S54" s="69"/>
      <c r="T54" s="69"/>
      <c r="U54" s="69"/>
      <c r="V54" s="69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</row>
    <row r="55" spans="1:61" s="58" customFormat="1">
      <c r="A55" s="411" t="s">
        <v>31</v>
      </c>
      <c r="B55" s="412" t="s">
        <v>27</v>
      </c>
      <c r="C55" s="413"/>
      <c r="D55" s="414" t="s">
        <v>47</v>
      </c>
      <c r="E55" s="415"/>
      <c r="F55" s="63"/>
      <c r="G55" s="59" t="s">
        <v>31</v>
      </c>
      <c r="H55" s="60" t="s">
        <v>27</v>
      </c>
      <c r="I55" s="212" t="s">
        <v>48</v>
      </c>
      <c r="J55" s="102"/>
      <c r="K55" s="62"/>
      <c r="L55" s="68"/>
      <c r="M55" s="59" t="s">
        <v>31</v>
      </c>
      <c r="N55" s="60" t="s">
        <v>27</v>
      </c>
      <c r="O55" s="189" t="s">
        <v>49</v>
      </c>
      <c r="P55" s="67"/>
      <c r="Q55" s="191"/>
      <c r="U55" s="69"/>
      <c r="V55" s="69"/>
      <c r="W55" s="45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0"/>
      <c r="AN55" s="340"/>
      <c r="AO55" s="340"/>
      <c r="AP55" s="340"/>
      <c r="AQ55" s="340"/>
      <c r="AR55" s="340"/>
      <c r="AS55" s="340"/>
      <c r="AT55" s="340"/>
      <c r="AU55" s="340"/>
      <c r="AV55" s="340"/>
      <c r="AW55" s="340"/>
      <c r="AX55" s="340"/>
      <c r="AY55" s="340"/>
      <c r="AZ55" s="340"/>
      <c r="BA55" s="340"/>
      <c r="BB55" s="340"/>
      <c r="BC55" s="340"/>
      <c r="BD55" s="340"/>
      <c r="BE55" s="340"/>
      <c r="BF55" s="340"/>
      <c r="BG55" s="340"/>
      <c r="BH55" s="340"/>
      <c r="BI55" s="340"/>
    </row>
    <row r="56" spans="1:61" s="69" customFormat="1" ht="12" customHeight="1">
      <c r="A56" s="292"/>
      <c r="B56" s="293"/>
      <c r="C56" s="293"/>
      <c r="D56" s="294"/>
      <c r="E56" s="295"/>
      <c r="F56" s="72"/>
      <c r="G56" s="443" t="s">
        <v>243</v>
      </c>
      <c r="H56" s="440" t="s">
        <v>244</v>
      </c>
      <c r="I56" s="424" t="s">
        <v>81</v>
      </c>
      <c r="J56" s="393">
        <v>9.9600000000000009</v>
      </c>
      <c r="K56" s="447">
        <v>1</v>
      </c>
      <c r="L56" s="76"/>
      <c r="M56" s="443" t="s">
        <v>235</v>
      </c>
      <c r="N56" s="416" t="s">
        <v>236</v>
      </c>
      <c r="O56" s="424" t="s">
        <v>81</v>
      </c>
      <c r="P56" s="431">
        <v>8.3000000000000007</v>
      </c>
      <c r="Q56" s="363">
        <v>1</v>
      </c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</row>
    <row r="57" spans="1:61" s="69" customFormat="1" ht="12" customHeight="1">
      <c r="A57" s="292"/>
      <c r="B57" s="293"/>
      <c r="C57" s="293"/>
      <c r="D57" s="294"/>
      <c r="E57" s="295"/>
      <c r="F57" s="72"/>
      <c r="G57" s="443" t="s">
        <v>474</v>
      </c>
      <c r="H57" s="416" t="s">
        <v>475</v>
      </c>
      <c r="I57" s="424" t="s">
        <v>84</v>
      </c>
      <c r="J57" s="393">
        <v>9.9</v>
      </c>
      <c r="K57" s="447">
        <v>2</v>
      </c>
      <c r="L57" s="76"/>
      <c r="M57" s="443" t="s">
        <v>243</v>
      </c>
      <c r="N57" s="440" t="s">
        <v>244</v>
      </c>
      <c r="O57" s="424" t="s">
        <v>81</v>
      </c>
      <c r="P57" s="431">
        <v>7.9</v>
      </c>
      <c r="Q57" s="363">
        <v>2</v>
      </c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</row>
    <row r="58" spans="1:61" s="69" customFormat="1" ht="12" customHeight="1">
      <c r="A58" s="296"/>
      <c r="B58" s="297"/>
      <c r="C58" s="297"/>
      <c r="D58" s="294"/>
      <c r="E58" s="295"/>
      <c r="F58" s="72"/>
      <c r="G58" s="443" t="s">
        <v>230</v>
      </c>
      <c r="H58" s="416" t="s">
        <v>231</v>
      </c>
      <c r="I58" s="424" t="s">
        <v>81</v>
      </c>
      <c r="J58" s="393">
        <v>9.86</v>
      </c>
      <c r="K58" s="447">
        <v>3</v>
      </c>
      <c r="L58" s="364"/>
      <c r="M58" s="443" t="s">
        <v>241</v>
      </c>
      <c r="N58" s="416" t="s">
        <v>233</v>
      </c>
      <c r="O58" s="424" t="s">
        <v>81</v>
      </c>
      <c r="P58" s="431">
        <v>7.7</v>
      </c>
      <c r="Q58" s="363">
        <v>3</v>
      </c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</row>
    <row r="59" spans="1:61" s="69" customFormat="1" ht="12" customHeight="1">
      <c r="A59" s="292"/>
      <c r="B59" s="293"/>
      <c r="C59" s="298"/>
      <c r="D59" s="299"/>
      <c r="E59" s="295"/>
      <c r="F59" s="72"/>
      <c r="G59" s="376"/>
      <c r="H59" s="377"/>
      <c r="I59" s="378"/>
      <c r="J59" s="448"/>
      <c r="K59" s="289"/>
      <c r="L59" s="364"/>
      <c r="M59" s="73"/>
      <c r="N59" s="74"/>
      <c r="O59" s="77"/>
      <c r="P59" s="124"/>
      <c r="Q59" s="104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</row>
    <row r="60" spans="1:61" s="69" customFormat="1" ht="12" customHeight="1">
      <c r="A60" s="296"/>
      <c r="B60" s="297"/>
      <c r="C60" s="297"/>
      <c r="D60" s="299"/>
      <c r="E60" s="295"/>
      <c r="F60" s="72"/>
      <c r="G60" s="105"/>
      <c r="H60" s="106"/>
      <c r="I60" s="107"/>
      <c r="J60" s="124"/>
      <c r="K60" s="104"/>
      <c r="L60" s="76"/>
      <c r="M60" s="70"/>
      <c r="N60" s="46"/>
      <c r="O60" s="46"/>
      <c r="P60" s="124"/>
      <c r="Q60" s="104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</row>
    <row r="61" spans="1:61" s="69" customFormat="1" ht="12" customHeight="1">
      <c r="A61" s="296"/>
      <c r="B61" s="297"/>
      <c r="C61" s="300"/>
      <c r="D61" s="299"/>
      <c r="E61" s="295"/>
      <c r="F61" s="72"/>
      <c r="G61" s="73"/>
      <c r="H61" s="74"/>
      <c r="I61" s="77"/>
      <c r="J61" s="124"/>
      <c r="K61" s="104"/>
      <c r="L61" s="76"/>
      <c r="M61" s="108"/>
      <c r="N61" s="109"/>
      <c r="O61" s="46"/>
      <c r="P61" s="124"/>
      <c r="Q61" s="104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</row>
    <row r="62" spans="1:61" s="69" customFormat="1" ht="12" customHeight="1">
      <c r="A62" s="296"/>
      <c r="B62" s="297"/>
      <c r="C62" s="297"/>
      <c r="D62" s="294"/>
      <c r="E62" s="295"/>
      <c r="F62" s="72"/>
      <c r="G62" s="105"/>
      <c r="H62" s="106"/>
      <c r="I62" s="107"/>
      <c r="J62" s="124"/>
      <c r="K62" s="104"/>
      <c r="L62" s="76"/>
      <c r="M62" s="105"/>
      <c r="N62" s="106"/>
      <c r="O62" s="107"/>
      <c r="P62" s="124"/>
      <c r="Q62" s="104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</row>
    <row r="63" spans="1:61" s="58" customFormat="1">
      <c r="A63" s="78" t="s">
        <v>34</v>
      </c>
      <c r="B63" s="79" t="s">
        <v>26</v>
      </c>
      <c r="C63" s="79"/>
      <c r="D63" s="113"/>
      <c r="E63" s="114"/>
      <c r="F63" s="72"/>
      <c r="G63" s="82" t="s">
        <v>34</v>
      </c>
      <c r="H63" s="83" t="s">
        <v>26</v>
      </c>
      <c r="I63" s="84"/>
      <c r="J63" s="115"/>
      <c r="K63" s="85"/>
      <c r="L63" s="76"/>
      <c r="M63" s="82" t="s">
        <v>34</v>
      </c>
      <c r="N63" s="83" t="s">
        <v>26</v>
      </c>
      <c r="O63" s="84"/>
      <c r="P63" s="115"/>
      <c r="Q63" s="85"/>
      <c r="U63" s="69"/>
      <c r="V63" s="69"/>
      <c r="W63" s="45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40"/>
      <c r="AQ63" s="340"/>
      <c r="AR63" s="340"/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340"/>
      <c r="BE63" s="340"/>
      <c r="BF63" s="340"/>
      <c r="BG63" s="340"/>
      <c r="BH63" s="340"/>
      <c r="BI63" s="340"/>
    </row>
    <row r="64" spans="1:61" s="69" customFormat="1" ht="12" customHeight="1">
      <c r="A64" s="292"/>
      <c r="B64" s="293"/>
      <c r="C64" s="293"/>
      <c r="D64" s="294"/>
      <c r="E64" s="295"/>
      <c r="F64" s="72"/>
      <c r="G64" s="428" t="s">
        <v>510</v>
      </c>
      <c r="H64" s="416" t="s">
        <v>511</v>
      </c>
      <c r="I64" s="424" t="s">
        <v>484</v>
      </c>
      <c r="J64" s="393">
        <v>10.1</v>
      </c>
      <c r="K64" s="447">
        <v>1</v>
      </c>
      <c r="L64" s="76"/>
      <c r="M64" s="428" t="s">
        <v>191</v>
      </c>
      <c r="N64" s="416" t="s">
        <v>192</v>
      </c>
      <c r="O64" s="424" t="s">
        <v>81</v>
      </c>
      <c r="P64" s="431">
        <v>7.05</v>
      </c>
      <c r="Q64" s="447">
        <v>1</v>
      </c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</row>
    <row r="65" spans="1:61" s="69" customFormat="1" ht="12" customHeight="1">
      <c r="A65" s="292"/>
      <c r="B65" s="293"/>
      <c r="C65" s="293"/>
      <c r="D65" s="294"/>
      <c r="E65" s="295"/>
      <c r="F65" s="72"/>
      <c r="G65" s="428" t="s">
        <v>205</v>
      </c>
      <c r="H65" s="416" t="s">
        <v>202</v>
      </c>
      <c r="I65" s="424" t="s">
        <v>81</v>
      </c>
      <c r="J65" s="393">
        <v>9.68</v>
      </c>
      <c r="K65" s="447">
        <v>2</v>
      </c>
      <c r="L65" s="288"/>
      <c r="M65" s="428" t="s">
        <v>340</v>
      </c>
      <c r="N65" s="416" t="s">
        <v>341</v>
      </c>
      <c r="O65" s="424" t="s">
        <v>85</v>
      </c>
      <c r="P65" s="431">
        <v>6.1</v>
      </c>
      <c r="Q65" s="447">
        <v>2</v>
      </c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</row>
    <row r="66" spans="1:61" s="69" customFormat="1" ht="12" customHeight="1">
      <c r="A66" s="296"/>
      <c r="B66" s="297"/>
      <c r="C66" s="297"/>
      <c r="D66" s="294"/>
      <c r="E66" s="295"/>
      <c r="F66" s="72"/>
      <c r="G66" s="428" t="s">
        <v>547</v>
      </c>
      <c r="H66" s="427" t="s">
        <v>548</v>
      </c>
      <c r="I66" s="424" t="s">
        <v>81</v>
      </c>
      <c r="J66" s="393">
        <v>9.66</v>
      </c>
      <c r="K66" s="447">
        <v>3</v>
      </c>
      <c r="L66" s="288"/>
      <c r="M66" s="428" t="s">
        <v>547</v>
      </c>
      <c r="N66" s="427" t="s">
        <v>548</v>
      </c>
      <c r="O66" s="424" t="s">
        <v>81</v>
      </c>
      <c r="P66" s="431">
        <v>6.05</v>
      </c>
      <c r="Q66" s="447">
        <v>3</v>
      </c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</row>
    <row r="67" spans="1:61" s="69" customFormat="1" ht="12" customHeight="1">
      <c r="A67" s="292"/>
      <c r="B67" s="293"/>
      <c r="C67" s="298"/>
      <c r="D67" s="299"/>
      <c r="E67" s="295"/>
      <c r="F67" s="72"/>
      <c r="G67" s="73"/>
      <c r="H67" s="74"/>
      <c r="I67" s="75"/>
      <c r="J67" s="125"/>
      <c r="K67" s="373"/>
      <c r="L67" s="76"/>
      <c r="M67" s="70"/>
      <c r="N67" s="46"/>
      <c r="O67" s="47"/>
      <c r="P67" s="125"/>
      <c r="Q67" s="373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</row>
    <row r="68" spans="1:61" s="69" customFormat="1" ht="12" customHeight="1">
      <c r="A68" s="296"/>
      <c r="B68" s="297"/>
      <c r="C68" s="297"/>
      <c r="D68" s="299"/>
      <c r="E68" s="295"/>
      <c r="F68" s="72"/>
      <c r="G68" s="105"/>
      <c r="H68" s="106"/>
      <c r="I68" s="111"/>
      <c r="J68" s="125"/>
      <c r="K68" s="373"/>
      <c r="L68" s="76"/>
      <c r="M68" s="73"/>
      <c r="N68" s="74"/>
      <c r="O68" s="75"/>
      <c r="P68" s="125"/>
      <c r="Q68" s="373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</row>
    <row r="69" spans="1:61" s="69" customFormat="1" ht="12" customHeight="1">
      <c r="A69" s="296"/>
      <c r="B69" s="297"/>
      <c r="C69" s="300"/>
      <c r="D69" s="299"/>
      <c r="E69" s="295"/>
      <c r="F69" s="72"/>
      <c r="G69" s="105"/>
      <c r="H69" s="111"/>
      <c r="I69" s="125"/>
      <c r="J69" s="125"/>
      <c r="K69" s="104"/>
      <c r="L69" s="76"/>
      <c r="M69" s="70"/>
      <c r="N69" s="46"/>
      <c r="O69" s="47"/>
      <c r="P69" s="125"/>
      <c r="Q69" s="104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</row>
    <row r="70" spans="1:61" s="58" customFormat="1">
      <c r="A70" s="86" t="s">
        <v>35</v>
      </c>
      <c r="B70" s="87" t="s">
        <v>27</v>
      </c>
      <c r="C70" s="87"/>
      <c r="D70" s="116"/>
      <c r="E70" s="117"/>
      <c r="F70" s="72"/>
      <c r="G70" s="90" t="s">
        <v>35</v>
      </c>
      <c r="H70" s="91" t="s">
        <v>27</v>
      </c>
      <c r="I70" s="92"/>
      <c r="J70" s="118"/>
      <c r="K70" s="371"/>
      <c r="L70" s="76"/>
      <c r="M70" s="90" t="s">
        <v>35</v>
      </c>
      <c r="N70" s="91" t="s">
        <v>27</v>
      </c>
      <c r="O70" s="92"/>
      <c r="P70" s="118"/>
      <c r="Q70" s="371"/>
      <c r="U70" s="69"/>
      <c r="V70" s="69"/>
      <c r="W70" s="45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40"/>
      <c r="AN70" s="340"/>
      <c r="AO70" s="340"/>
      <c r="AP70" s="340"/>
      <c r="AQ70" s="340"/>
      <c r="AR70" s="340"/>
      <c r="AS70" s="340"/>
      <c r="AT70" s="340"/>
      <c r="AU70" s="340"/>
      <c r="AV70" s="340"/>
      <c r="AW70" s="340"/>
      <c r="AX70" s="340"/>
      <c r="AY70" s="340"/>
      <c r="AZ70" s="340"/>
      <c r="BA70" s="340"/>
      <c r="BB70" s="340"/>
      <c r="BC70" s="340"/>
      <c r="BD70" s="340"/>
      <c r="BE70" s="340"/>
      <c r="BF70" s="340"/>
      <c r="BG70" s="340"/>
      <c r="BH70" s="340"/>
      <c r="BI70" s="340"/>
    </row>
    <row r="71" spans="1:61" s="69" customFormat="1" ht="12" customHeight="1">
      <c r="A71" s="292"/>
      <c r="B71" s="293"/>
      <c r="C71" s="293"/>
      <c r="D71" s="294"/>
      <c r="E71" s="295"/>
      <c r="F71" s="72"/>
      <c r="G71" s="428" t="s">
        <v>159</v>
      </c>
      <c r="H71" s="416" t="s">
        <v>160</v>
      </c>
      <c r="I71" s="401" t="s">
        <v>81</v>
      </c>
      <c r="J71" s="366">
        <v>8.76</v>
      </c>
      <c r="K71" s="447">
        <v>1</v>
      </c>
      <c r="L71" s="288"/>
      <c r="M71" s="428" t="s">
        <v>488</v>
      </c>
      <c r="N71" s="416" t="s">
        <v>242</v>
      </c>
      <c r="O71" s="401" t="s">
        <v>484</v>
      </c>
      <c r="P71" s="379">
        <v>7.7</v>
      </c>
      <c r="Q71" s="447">
        <v>1</v>
      </c>
      <c r="R71" s="288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</row>
    <row r="72" spans="1:61" s="69" customFormat="1" ht="12" customHeight="1">
      <c r="A72" s="292"/>
      <c r="B72" s="293"/>
      <c r="C72" s="293"/>
      <c r="D72" s="294"/>
      <c r="E72" s="295"/>
      <c r="F72" s="72"/>
      <c r="G72" s="428" t="s">
        <v>488</v>
      </c>
      <c r="H72" s="416" t="s">
        <v>242</v>
      </c>
      <c r="I72" s="401" t="s">
        <v>484</v>
      </c>
      <c r="J72" s="366">
        <v>8.4</v>
      </c>
      <c r="K72" s="447">
        <v>2</v>
      </c>
      <c r="L72" s="288"/>
      <c r="M72" s="428" t="s">
        <v>432</v>
      </c>
      <c r="N72" s="416" t="s">
        <v>389</v>
      </c>
      <c r="O72" s="401" t="s">
        <v>84</v>
      </c>
      <c r="P72" s="379">
        <v>6.1</v>
      </c>
      <c r="Q72" s="447">
        <v>2</v>
      </c>
      <c r="R72" s="288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</row>
    <row r="73" spans="1:61" s="69" customFormat="1" ht="12" customHeight="1">
      <c r="A73" s="296"/>
      <c r="B73" s="297"/>
      <c r="C73" s="297"/>
      <c r="D73" s="294"/>
      <c r="E73" s="295"/>
      <c r="F73" s="72"/>
      <c r="G73" s="428" t="s">
        <v>434</v>
      </c>
      <c r="H73" s="416" t="s">
        <v>392</v>
      </c>
      <c r="I73" s="401" t="s">
        <v>84</v>
      </c>
      <c r="J73" s="366">
        <v>8.1999999999999993</v>
      </c>
      <c r="K73" s="447">
        <v>3</v>
      </c>
      <c r="L73" s="301"/>
      <c r="M73" s="428" t="s">
        <v>162</v>
      </c>
      <c r="N73" s="416" t="s">
        <v>163</v>
      </c>
      <c r="O73" s="401" t="s">
        <v>81</v>
      </c>
      <c r="P73" s="379">
        <v>5.9</v>
      </c>
      <c r="Q73" s="447">
        <v>3</v>
      </c>
      <c r="R73" s="288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</row>
    <row r="74" spans="1:61" s="69" customFormat="1" ht="12" customHeight="1">
      <c r="A74" s="292"/>
      <c r="B74" s="293"/>
      <c r="C74" s="298"/>
      <c r="D74" s="299"/>
      <c r="E74" s="295"/>
      <c r="F74" s="72"/>
      <c r="G74" s="105"/>
      <c r="H74" s="106"/>
      <c r="I74" s="111"/>
      <c r="J74" s="125"/>
      <c r="K74" s="373"/>
      <c r="L74" s="76"/>
      <c r="M74" s="70"/>
      <c r="N74" s="46"/>
      <c r="O74" s="46"/>
      <c r="P74" s="125"/>
      <c r="Q74" s="373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</row>
    <row r="75" spans="1:61" s="69" customFormat="1" ht="12" customHeight="1">
      <c r="A75" s="296"/>
      <c r="B75" s="297"/>
      <c r="C75" s="297"/>
      <c r="D75" s="299"/>
      <c r="E75" s="295"/>
      <c r="F75" s="72"/>
      <c r="G75" s="105"/>
      <c r="H75" s="106"/>
      <c r="I75" s="107"/>
      <c r="J75" s="124"/>
      <c r="K75" s="373"/>
      <c r="L75" s="76"/>
      <c r="M75" s="73"/>
      <c r="N75" s="74"/>
      <c r="O75" s="77"/>
      <c r="P75" s="124"/>
      <c r="Q75" s="373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</row>
    <row r="76" spans="1:61" s="69" customFormat="1" ht="12" customHeight="1">
      <c r="A76" s="296"/>
      <c r="B76" s="297"/>
      <c r="C76" s="300"/>
      <c r="D76" s="299"/>
      <c r="E76" s="295"/>
      <c r="F76" s="72"/>
      <c r="G76" s="105"/>
      <c r="H76" s="106"/>
      <c r="I76" s="107"/>
      <c r="J76" s="124"/>
      <c r="K76" s="104"/>
      <c r="L76" s="76"/>
      <c r="M76" s="105"/>
      <c r="N76" s="106"/>
      <c r="O76" s="107"/>
      <c r="P76" s="124"/>
      <c r="Q76" s="373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</row>
    <row r="77" spans="1:61" s="69" customFormat="1" ht="12" customHeight="1">
      <c r="A77" s="296"/>
      <c r="B77" s="297"/>
      <c r="C77" s="297"/>
      <c r="D77" s="294"/>
      <c r="E77" s="295"/>
      <c r="F77" s="72"/>
      <c r="G77" s="105"/>
      <c r="H77" s="106"/>
      <c r="I77" s="107"/>
      <c r="J77" s="124"/>
      <c r="K77" s="104"/>
      <c r="L77" s="76"/>
      <c r="M77" s="73"/>
      <c r="N77" s="74"/>
      <c r="O77" s="77"/>
      <c r="P77" s="124"/>
      <c r="Q77" s="373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</row>
    <row r="78" spans="1:61" s="58" customFormat="1">
      <c r="A78" s="93" t="s">
        <v>35</v>
      </c>
      <c r="B78" s="94" t="s">
        <v>26</v>
      </c>
      <c r="C78" s="94"/>
      <c r="D78" s="121"/>
      <c r="E78" s="120"/>
      <c r="F78" s="72"/>
      <c r="G78" s="97" t="s">
        <v>35</v>
      </c>
      <c r="H78" s="98" t="s">
        <v>26</v>
      </c>
      <c r="I78" s="99"/>
      <c r="J78" s="121"/>
      <c r="K78" s="122"/>
      <c r="L78" s="76"/>
      <c r="M78" s="97" t="s">
        <v>35</v>
      </c>
      <c r="N78" s="98" t="s">
        <v>26</v>
      </c>
      <c r="O78" s="100"/>
      <c r="P78" s="121"/>
      <c r="Q78" s="122"/>
      <c r="U78" s="69"/>
      <c r="V78" s="69"/>
      <c r="W78" s="45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40"/>
      <c r="AN78" s="340"/>
      <c r="AO78" s="340"/>
      <c r="AP78" s="340"/>
      <c r="AQ78" s="340"/>
      <c r="AR78" s="340"/>
      <c r="AS78" s="340"/>
      <c r="AT78" s="340"/>
      <c r="AU78" s="340"/>
      <c r="AV78" s="340"/>
      <c r="AW78" s="340"/>
      <c r="AX78" s="340"/>
      <c r="AY78" s="340"/>
      <c r="AZ78" s="340"/>
      <c r="BA78" s="340"/>
      <c r="BB78" s="340"/>
      <c r="BC78" s="340"/>
      <c r="BD78" s="340"/>
      <c r="BE78" s="340"/>
      <c r="BF78" s="340"/>
      <c r="BG78" s="340"/>
      <c r="BH78" s="340"/>
      <c r="BI78" s="340"/>
    </row>
    <row r="79" spans="1:61" s="69" customFormat="1" ht="12" customHeight="1">
      <c r="A79" s="292"/>
      <c r="B79" s="293"/>
      <c r="C79" s="293"/>
      <c r="D79" s="294"/>
      <c r="E79" s="295"/>
      <c r="F79" s="72"/>
      <c r="G79" s="428" t="s">
        <v>91</v>
      </c>
      <c r="H79" s="416" t="s">
        <v>92</v>
      </c>
      <c r="I79" s="401" t="s">
        <v>81</v>
      </c>
      <c r="J79" s="366">
        <v>9.4</v>
      </c>
      <c r="K79" s="363">
        <v>1</v>
      </c>
      <c r="L79" s="76"/>
      <c r="M79" s="428" t="s">
        <v>279</v>
      </c>
      <c r="N79" s="416" t="s">
        <v>280</v>
      </c>
      <c r="O79" s="401" t="s">
        <v>85</v>
      </c>
      <c r="P79" s="379">
        <v>5.95</v>
      </c>
      <c r="Q79" s="447">
        <v>1</v>
      </c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</row>
    <row r="80" spans="1:61" s="69" customFormat="1" ht="12" customHeight="1">
      <c r="A80" s="292"/>
      <c r="B80" s="293"/>
      <c r="C80" s="293"/>
      <c r="D80" s="294"/>
      <c r="E80" s="295"/>
      <c r="F80" s="72"/>
      <c r="G80" s="428" t="s">
        <v>103</v>
      </c>
      <c r="H80" s="416" t="s">
        <v>104</v>
      </c>
      <c r="I80" s="401" t="s">
        <v>81</v>
      </c>
      <c r="J80" s="366">
        <v>9.3000000000000007</v>
      </c>
      <c r="K80" s="363">
        <v>2</v>
      </c>
      <c r="L80" s="290"/>
      <c r="M80" s="428" t="s">
        <v>95</v>
      </c>
      <c r="N80" s="416" t="s">
        <v>96</v>
      </c>
      <c r="O80" s="401" t="s">
        <v>81</v>
      </c>
      <c r="P80" s="379">
        <v>5.8</v>
      </c>
      <c r="Q80" s="447">
        <v>2</v>
      </c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</row>
    <row r="81" spans="1:61" s="69" customFormat="1" ht="12" customHeight="1">
      <c r="A81" s="296"/>
      <c r="B81" s="297"/>
      <c r="C81" s="297"/>
      <c r="D81" s="294"/>
      <c r="E81" s="295"/>
      <c r="F81" s="72"/>
      <c r="G81" s="428" t="s">
        <v>279</v>
      </c>
      <c r="H81" s="416" t="s">
        <v>280</v>
      </c>
      <c r="I81" s="401" t="s">
        <v>85</v>
      </c>
      <c r="J81" s="366">
        <v>8.4</v>
      </c>
      <c r="K81" s="363">
        <v>3</v>
      </c>
      <c r="L81" s="290"/>
      <c r="M81" s="428" t="s">
        <v>103</v>
      </c>
      <c r="N81" s="416" t="s">
        <v>104</v>
      </c>
      <c r="O81" s="401" t="s">
        <v>81</v>
      </c>
      <c r="P81" s="379">
        <v>5.5</v>
      </c>
      <c r="Q81" s="447">
        <v>3</v>
      </c>
      <c r="R81" s="290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</row>
    <row r="82" spans="1:61" ht="12.75">
      <c r="A82" s="296"/>
      <c r="B82" s="297"/>
      <c r="C82" s="297"/>
      <c r="D82" s="294"/>
      <c r="E82" s="295"/>
      <c r="G82" s="180"/>
      <c r="H82" s="181"/>
      <c r="I82" s="181"/>
      <c r="J82" s="124"/>
      <c r="K82" s="373"/>
      <c r="L82" s="303"/>
      <c r="M82" s="180"/>
      <c r="N82" s="181"/>
      <c r="O82" s="181"/>
      <c r="P82" s="124"/>
      <c r="Q82" s="373"/>
      <c r="R82" s="69"/>
      <c r="S82" s="69"/>
      <c r="T82" s="69"/>
      <c r="U82" s="69"/>
      <c r="V82" s="69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</row>
    <row r="83" spans="1:61">
      <c r="A83" s="69"/>
      <c r="B83" s="69"/>
      <c r="C83" s="69"/>
      <c r="D83" s="48"/>
      <c r="F83" s="336"/>
      <c r="G83" s="48"/>
      <c r="H83" s="336"/>
      <c r="I83" s="48"/>
      <c r="J83" s="337"/>
      <c r="L83" s="303"/>
      <c r="M83" s="48"/>
      <c r="N83" s="336"/>
      <c r="O83" s="48"/>
      <c r="P83" s="337"/>
      <c r="R83" s="69"/>
      <c r="S83" s="69"/>
      <c r="T83" s="69"/>
      <c r="U83" s="69"/>
      <c r="V83" s="69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</row>
    <row r="84" spans="1:61">
      <c r="A84" s="69"/>
      <c r="B84" s="69"/>
      <c r="C84" s="69"/>
      <c r="D84" s="48"/>
      <c r="F84" s="336"/>
      <c r="G84" s="48"/>
      <c r="H84" s="336"/>
      <c r="I84" s="48"/>
      <c r="J84" s="337"/>
      <c r="L84" s="303"/>
      <c r="M84" s="48"/>
      <c r="N84" s="336"/>
      <c r="O84" s="48"/>
      <c r="P84" s="337"/>
      <c r="R84" s="69"/>
      <c r="S84" s="69"/>
      <c r="T84" s="69"/>
      <c r="U84" s="69"/>
      <c r="V84" s="69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</row>
    <row r="85" spans="1:61">
      <c r="A85" s="69"/>
      <c r="B85" s="69"/>
      <c r="C85" s="69"/>
      <c r="D85" s="48"/>
      <c r="F85" s="336"/>
      <c r="G85" s="48"/>
      <c r="H85" s="336"/>
      <c r="I85" s="48"/>
      <c r="J85" s="337"/>
      <c r="L85" s="303"/>
      <c r="M85" s="48"/>
      <c r="N85" s="336"/>
      <c r="O85" s="48"/>
      <c r="P85" s="337"/>
      <c r="R85" s="69"/>
      <c r="S85" s="69"/>
      <c r="T85" s="69"/>
      <c r="U85" s="69"/>
      <c r="V85" s="69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</row>
    <row r="86" spans="1:61">
      <c r="A86" s="69"/>
      <c r="B86" s="69"/>
      <c r="C86" s="69"/>
      <c r="D86" s="48"/>
      <c r="F86" s="336"/>
      <c r="G86" s="48"/>
      <c r="H86" s="336"/>
      <c r="I86" s="48"/>
      <c r="J86" s="337"/>
      <c r="L86" s="303"/>
      <c r="M86" s="48"/>
      <c r="N86" s="336"/>
      <c r="O86" s="48"/>
      <c r="P86" s="337"/>
      <c r="R86" s="69"/>
      <c r="S86" s="69"/>
      <c r="T86" s="69"/>
      <c r="U86" s="69"/>
      <c r="V86" s="69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</row>
    <row r="87" spans="1:61">
      <c r="A87" s="69"/>
      <c r="B87" s="69"/>
      <c r="C87" s="69"/>
      <c r="D87" s="48"/>
      <c r="F87" s="336"/>
      <c r="G87" s="48"/>
      <c r="H87" s="336"/>
      <c r="I87" s="48"/>
      <c r="J87" s="337"/>
      <c r="L87" s="303"/>
      <c r="M87" s="48"/>
      <c r="N87" s="336"/>
      <c r="O87" s="48"/>
      <c r="P87" s="337"/>
      <c r="R87" s="69"/>
      <c r="S87" s="69"/>
      <c r="T87" s="69"/>
      <c r="U87" s="69"/>
      <c r="V87" s="69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</row>
    <row r="88" spans="1:61">
      <c r="A88" s="69"/>
      <c r="B88" s="69"/>
      <c r="C88" s="69"/>
      <c r="D88" s="48"/>
      <c r="F88" s="336"/>
      <c r="G88" s="48"/>
      <c r="H88" s="336"/>
      <c r="I88" s="48"/>
      <c r="J88" s="337"/>
      <c r="L88" s="303"/>
      <c r="M88" s="48"/>
      <c r="N88" s="336"/>
      <c r="O88" s="48"/>
      <c r="P88" s="337"/>
      <c r="R88" s="69"/>
      <c r="S88" s="69"/>
      <c r="T88" s="69"/>
      <c r="U88" s="69"/>
      <c r="V88" s="69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</row>
    <row r="89" spans="1:61">
      <c r="A89" s="69"/>
      <c r="B89" s="69"/>
      <c r="C89" s="69"/>
      <c r="D89" s="48"/>
      <c r="F89" s="336"/>
      <c r="G89" s="48"/>
      <c r="H89" s="336"/>
      <c r="I89" s="48"/>
      <c r="J89" s="337"/>
      <c r="L89" s="303"/>
      <c r="M89" s="48"/>
      <c r="N89" s="336"/>
      <c r="O89" s="48"/>
      <c r="P89" s="337"/>
      <c r="R89" s="69"/>
      <c r="S89" s="69"/>
      <c r="T89" s="69"/>
      <c r="U89" s="69"/>
      <c r="V89" s="69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</row>
    <row r="90" spans="1:61">
      <c r="E90" s="341"/>
      <c r="F90" s="342"/>
      <c r="G90" s="341"/>
      <c r="H90" s="342"/>
      <c r="I90" s="341"/>
      <c r="J90" s="343"/>
      <c r="K90" s="341"/>
      <c r="L90" s="344"/>
      <c r="M90" s="341"/>
      <c r="N90" s="342"/>
      <c r="O90" s="341"/>
      <c r="P90" s="343"/>
      <c r="Q90" s="341"/>
      <c r="R90" s="45"/>
      <c r="S90" s="45"/>
      <c r="T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</row>
    <row r="91" spans="1:61">
      <c r="E91" s="341"/>
      <c r="F91" s="342"/>
      <c r="G91" s="341"/>
      <c r="H91" s="342"/>
      <c r="I91" s="341"/>
      <c r="J91" s="343"/>
      <c r="K91" s="341"/>
      <c r="L91" s="344"/>
      <c r="M91" s="341"/>
      <c r="N91" s="342"/>
      <c r="O91" s="341"/>
      <c r="P91" s="343"/>
      <c r="Q91" s="341"/>
      <c r="R91" s="45"/>
      <c r="S91" s="45"/>
      <c r="T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</row>
    <row r="92" spans="1:61">
      <c r="E92" s="341"/>
      <c r="F92" s="342"/>
      <c r="G92" s="341"/>
      <c r="H92" s="342"/>
      <c r="I92" s="341"/>
      <c r="J92" s="343"/>
      <c r="K92" s="341"/>
      <c r="L92" s="344"/>
      <c r="M92" s="341"/>
      <c r="N92" s="342"/>
      <c r="O92" s="341"/>
      <c r="P92" s="343"/>
      <c r="Q92" s="341"/>
      <c r="R92" s="45"/>
      <c r="S92" s="45"/>
      <c r="T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</row>
    <row r="93" spans="1:61">
      <c r="E93" s="341"/>
      <c r="F93" s="342"/>
      <c r="G93" s="341"/>
      <c r="H93" s="342"/>
      <c r="I93" s="341"/>
      <c r="J93" s="343"/>
      <c r="K93" s="341"/>
      <c r="L93" s="344"/>
      <c r="M93" s="341"/>
      <c r="N93" s="342"/>
      <c r="O93" s="341"/>
      <c r="P93" s="343"/>
      <c r="Q93" s="341"/>
      <c r="R93" s="45"/>
      <c r="S93" s="45"/>
      <c r="T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</row>
    <row r="94" spans="1:61">
      <c r="E94" s="341"/>
      <c r="F94" s="342"/>
      <c r="G94" s="341"/>
      <c r="H94" s="342"/>
      <c r="I94" s="341"/>
      <c r="J94" s="343"/>
      <c r="K94" s="341"/>
      <c r="L94" s="344"/>
      <c r="M94" s="341"/>
      <c r="N94" s="342"/>
      <c r="O94" s="341"/>
      <c r="P94" s="343"/>
      <c r="Q94" s="341"/>
      <c r="R94" s="45"/>
      <c r="S94" s="45"/>
      <c r="T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</row>
    <row r="95" spans="1:61">
      <c r="E95" s="341"/>
      <c r="F95" s="342"/>
      <c r="G95" s="341"/>
      <c r="H95" s="342"/>
      <c r="I95" s="341"/>
      <c r="J95" s="343"/>
      <c r="K95" s="341"/>
      <c r="L95" s="344"/>
      <c r="M95" s="341"/>
      <c r="N95" s="342"/>
      <c r="O95" s="341"/>
      <c r="P95" s="343"/>
      <c r="Q95" s="341"/>
      <c r="R95" s="45"/>
      <c r="S95" s="45"/>
      <c r="T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</row>
    <row r="96" spans="1:61">
      <c r="E96" s="341"/>
      <c r="F96" s="342"/>
      <c r="G96" s="341"/>
      <c r="H96" s="342"/>
      <c r="I96" s="341"/>
      <c r="J96" s="343"/>
      <c r="K96" s="341"/>
      <c r="L96" s="344"/>
      <c r="M96" s="341"/>
      <c r="N96" s="342"/>
      <c r="O96" s="341"/>
      <c r="P96" s="343"/>
      <c r="Q96" s="341"/>
      <c r="R96" s="45"/>
      <c r="S96" s="45"/>
      <c r="T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</row>
    <row r="97" spans="5:61">
      <c r="E97" s="341"/>
      <c r="F97" s="342"/>
      <c r="G97" s="341"/>
      <c r="H97" s="342"/>
      <c r="I97" s="341"/>
      <c r="J97" s="343"/>
      <c r="K97" s="341"/>
      <c r="L97" s="344"/>
      <c r="M97" s="341"/>
      <c r="N97" s="342"/>
      <c r="O97" s="341"/>
      <c r="P97" s="343"/>
      <c r="Q97" s="341"/>
      <c r="R97" s="45"/>
      <c r="S97" s="45"/>
      <c r="T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</row>
    <row r="98" spans="5:61">
      <c r="E98" s="341"/>
      <c r="F98" s="342"/>
      <c r="G98" s="341"/>
      <c r="H98" s="342"/>
      <c r="I98" s="341"/>
      <c r="J98" s="343"/>
      <c r="K98" s="341"/>
      <c r="L98" s="344"/>
      <c r="M98" s="341"/>
      <c r="N98" s="342"/>
      <c r="O98" s="341"/>
      <c r="P98" s="343"/>
      <c r="Q98" s="341"/>
      <c r="R98" s="45"/>
      <c r="S98" s="45"/>
      <c r="T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</row>
    <row r="99" spans="5:61">
      <c r="E99" s="341"/>
      <c r="F99" s="342"/>
      <c r="G99" s="341"/>
      <c r="H99" s="342"/>
      <c r="I99" s="341"/>
      <c r="J99" s="343"/>
      <c r="K99" s="341"/>
      <c r="L99" s="344"/>
      <c r="M99" s="341"/>
      <c r="N99" s="342"/>
      <c r="O99" s="341"/>
      <c r="P99" s="343"/>
      <c r="Q99" s="341"/>
      <c r="R99" s="45"/>
      <c r="S99" s="45"/>
      <c r="T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</row>
    <row r="100" spans="5:61">
      <c r="E100" s="341"/>
      <c r="F100" s="342"/>
      <c r="G100" s="341"/>
      <c r="H100" s="342"/>
      <c r="I100" s="341"/>
      <c r="J100" s="343"/>
      <c r="K100" s="341"/>
      <c r="L100" s="344"/>
      <c r="M100" s="341"/>
      <c r="N100" s="342"/>
      <c r="O100" s="341"/>
      <c r="P100" s="343"/>
      <c r="Q100" s="341"/>
      <c r="R100" s="45"/>
      <c r="S100" s="45"/>
      <c r="T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</row>
    <row r="101" spans="5:61">
      <c r="E101" s="341"/>
      <c r="F101" s="342"/>
      <c r="G101" s="341"/>
      <c r="H101" s="342"/>
      <c r="I101" s="341"/>
      <c r="J101" s="343"/>
      <c r="K101" s="341"/>
      <c r="L101" s="344"/>
      <c r="M101" s="341"/>
      <c r="N101" s="342"/>
      <c r="O101" s="341"/>
      <c r="P101" s="343"/>
      <c r="Q101" s="341"/>
      <c r="R101" s="45"/>
      <c r="S101" s="45"/>
      <c r="T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</row>
    <row r="102" spans="5:61">
      <c r="E102" s="341"/>
      <c r="F102" s="342"/>
      <c r="G102" s="341"/>
      <c r="H102" s="342"/>
      <c r="I102" s="341"/>
      <c r="J102" s="343"/>
      <c r="K102" s="341"/>
      <c r="L102" s="344"/>
      <c r="M102" s="341"/>
      <c r="N102" s="342"/>
      <c r="O102" s="341"/>
      <c r="P102" s="343"/>
      <c r="Q102" s="341"/>
      <c r="R102" s="45"/>
      <c r="S102" s="45"/>
      <c r="T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</row>
    <row r="103" spans="5:61">
      <c r="E103" s="341"/>
      <c r="F103" s="342"/>
      <c r="G103" s="341"/>
      <c r="H103" s="342"/>
      <c r="I103" s="341"/>
      <c r="J103" s="343"/>
      <c r="K103" s="341"/>
      <c r="L103" s="344"/>
      <c r="M103" s="341"/>
      <c r="N103" s="342"/>
      <c r="O103" s="341"/>
      <c r="P103" s="343"/>
      <c r="Q103" s="341"/>
      <c r="R103" s="45"/>
      <c r="S103" s="45"/>
      <c r="T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</row>
    <row r="104" spans="5:61">
      <c r="E104" s="341"/>
      <c r="F104" s="342"/>
      <c r="G104" s="341"/>
      <c r="H104" s="342"/>
      <c r="I104" s="341"/>
      <c r="J104" s="343"/>
      <c r="K104" s="341"/>
      <c r="L104" s="344"/>
      <c r="M104" s="341"/>
      <c r="N104" s="342"/>
      <c r="O104" s="341"/>
      <c r="P104" s="343"/>
      <c r="Q104" s="341"/>
      <c r="R104" s="45"/>
      <c r="S104" s="45"/>
      <c r="T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</row>
    <row r="105" spans="5:61">
      <c r="E105" s="341"/>
      <c r="F105" s="342"/>
      <c r="G105" s="341"/>
      <c r="H105" s="342"/>
      <c r="I105" s="341"/>
      <c r="J105" s="343"/>
      <c r="K105" s="341"/>
      <c r="L105" s="344"/>
      <c r="M105" s="341"/>
      <c r="N105" s="342"/>
      <c r="O105" s="341"/>
      <c r="P105" s="343"/>
      <c r="Q105" s="341"/>
      <c r="R105" s="45"/>
      <c r="S105" s="45"/>
      <c r="T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</row>
    <row r="106" spans="5:61">
      <c r="E106" s="341"/>
      <c r="F106" s="342"/>
      <c r="G106" s="341"/>
      <c r="H106" s="342"/>
      <c r="I106" s="341"/>
      <c r="J106" s="343"/>
      <c r="K106" s="341"/>
      <c r="L106" s="344"/>
      <c r="M106" s="341"/>
      <c r="N106" s="342"/>
      <c r="O106" s="341"/>
      <c r="P106" s="343"/>
      <c r="Q106" s="341"/>
      <c r="R106" s="45"/>
      <c r="S106" s="45"/>
      <c r="T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</row>
    <row r="107" spans="5:61">
      <c r="E107" s="341"/>
      <c r="F107" s="342"/>
      <c r="G107" s="341"/>
      <c r="H107" s="342"/>
      <c r="I107" s="341"/>
      <c r="J107" s="343"/>
      <c r="K107" s="341"/>
      <c r="L107" s="344"/>
      <c r="M107" s="341"/>
      <c r="N107" s="342"/>
      <c r="O107" s="341"/>
      <c r="P107" s="343"/>
      <c r="Q107" s="341"/>
      <c r="R107" s="45"/>
      <c r="S107" s="45"/>
      <c r="T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</row>
    <row r="108" spans="5:61">
      <c r="E108" s="341"/>
      <c r="F108" s="342"/>
      <c r="G108" s="341"/>
      <c r="H108" s="342"/>
      <c r="I108" s="341"/>
      <c r="J108" s="343"/>
      <c r="K108" s="341"/>
      <c r="L108" s="344"/>
      <c r="M108" s="341"/>
      <c r="N108" s="342"/>
      <c r="O108" s="341"/>
      <c r="P108" s="343"/>
      <c r="Q108" s="341"/>
      <c r="R108" s="45"/>
      <c r="S108" s="45"/>
      <c r="T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</row>
    <row r="109" spans="5:61">
      <c r="E109" s="341"/>
      <c r="F109" s="342"/>
      <c r="G109" s="341"/>
      <c r="H109" s="342"/>
      <c r="I109" s="341"/>
      <c r="J109" s="343"/>
      <c r="K109" s="341"/>
      <c r="L109" s="344"/>
      <c r="M109" s="341"/>
      <c r="N109" s="342"/>
      <c r="O109" s="341"/>
      <c r="P109" s="343"/>
      <c r="Q109" s="341"/>
      <c r="R109" s="45"/>
      <c r="S109" s="45"/>
      <c r="T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</row>
    <row r="110" spans="5:61">
      <c r="E110" s="341"/>
      <c r="F110" s="342"/>
      <c r="G110" s="341"/>
      <c r="H110" s="342"/>
      <c r="I110" s="341"/>
      <c r="J110" s="343"/>
      <c r="K110" s="341"/>
      <c r="L110" s="344"/>
      <c r="M110" s="341"/>
      <c r="N110" s="342"/>
      <c r="O110" s="341"/>
      <c r="P110" s="343"/>
      <c r="Q110" s="341"/>
      <c r="R110" s="45"/>
      <c r="S110" s="45"/>
      <c r="T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</row>
    <row r="111" spans="5:61">
      <c r="E111" s="341"/>
      <c r="F111" s="342"/>
      <c r="G111" s="341"/>
      <c r="H111" s="342"/>
      <c r="I111" s="341"/>
      <c r="J111" s="343"/>
      <c r="K111" s="341"/>
      <c r="L111" s="344"/>
      <c r="M111" s="341"/>
      <c r="N111" s="342"/>
      <c r="O111" s="341"/>
      <c r="P111" s="343"/>
      <c r="Q111" s="341"/>
      <c r="R111" s="45"/>
      <c r="S111" s="45"/>
      <c r="T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</row>
    <row r="112" spans="5:61">
      <c r="E112" s="341"/>
      <c r="F112" s="342"/>
      <c r="G112" s="341"/>
      <c r="H112" s="342"/>
      <c r="I112" s="341"/>
      <c r="J112" s="343"/>
      <c r="K112" s="341"/>
      <c r="L112" s="344"/>
      <c r="M112" s="341"/>
      <c r="N112" s="342"/>
      <c r="O112" s="341"/>
      <c r="P112" s="343"/>
      <c r="Q112" s="341"/>
      <c r="R112" s="45"/>
      <c r="S112" s="45"/>
      <c r="T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</row>
    <row r="113" spans="5:61">
      <c r="E113" s="341"/>
      <c r="F113" s="342"/>
      <c r="G113" s="341"/>
      <c r="H113" s="342"/>
      <c r="I113" s="341"/>
      <c r="J113" s="343"/>
      <c r="K113" s="341"/>
      <c r="L113" s="344"/>
      <c r="M113" s="341"/>
      <c r="N113" s="342"/>
      <c r="O113" s="341"/>
      <c r="P113" s="343"/>
      <c r="Q113" s="341"/>
      <c r="R113" s="45"/>
      <c r="S113" s="45"/>
      <c r="T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</row>
    <row r="114" spans="5:61">
      <c r="E114" s="341"/>
      <c r="F114" s="342"/>
      <c r="G114" s="341"/>
      <c r="H114" s="342"/>
      <c r="I114" s="341"/>
      <c r="J114" s="343"/>
      <c r="K114" s="341"/>
      <c r="L114" s="344"/>
      <c r="M114" s="341"/>
      <c r="N114" s="342"/>
      <c r="O114" s="341"/>
      <c r="P114" s="343"/>
      <c r="Q114" s="341"/>
      <c r="R114" s="45"/>
      <c r="S114" s="45"/>
      <c r="T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</row>
    <row r="115" spans="5:61">
      <c r="E115" s="341"/>
      <c r="F115" s="342"/>
      <c r="G115" s="341"/>
      <c r="H115" s="342"/>
      <c r="I115" s="341"/>
      <c r="J115" s="343"/>
      <c r="K115" s="341"/>
      <c r="L115" s="344"/>
      <c r="M115" s="341"/>
      <c r="N115" s="342"/>
      <c r="O115" s="341"/>
      <c r="P115" s="343"/>
      <c r="Q115" s="341"/>
      <c r="R115" s="45"/>
      <c r="S115" s="45"/>
      <c r="T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</row>
    <row r="116" spans="5:61">
      <c r="E116" s="341"/>
      <c r="F116" s="342"/>
      <c r="G116" s="341"/>
      <c r="H116" s="342"/>
      <c r="I116" s="341"/>
      <c r="J116" s="343"/>
      <c r="K116" s="341"/>
      <c r="L116" s="344"/>
      <c r="M116" s="341"/>
      <c r="N116" s="342"/>
      <c r="O116" s="341"/>
      <c r="P116" s="343"/>
      <c r="Q116" s="341"/>
      <c r="R116" s="45"/>
      <c r="S116" s="45"/>
      <c r="T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</row>
    <row r="117" spans="5:61">
      <c r="E117" s="341"/>
      <c r="F117" s="342"/>
      <c r="G117" s="341"/>
      <c r="H117" s="342"/>
      <c r="I117" s="341"/>
      <c r="J117" s="343"/>
      <c r="K117" s="341"/>
      <c r="L117" s="344"/>
      <c r="M117" s="341"/>
      <c r="N117" s="342"/>
      <c r="O117" s="341"/>
      <c r="P117" s="343"/>
      <c r="Q117" s="341"/>
      <c r="R117" s="45"/>
      <c r="S117" s="45"/>
      <c r="T117" s="45"/>
    </row>
    <row r="118" spans="5:61">
      <c r="E118" s="341"/>
      <c r="F118" s="342"/>
      <c r="G118" s="341"/>
      <c r="H118" s="342"/>
      <c r="I118" s="341"/>
      <c r="J118" s="343"/>
      <c r="K118" s="341"/>
      <c r="L118" s="344"/>
      <c r="M118" s="341"/>
      <c r="N118" s="342"/>
      <c r="O118" s="341"/>
      <c r="P118" s="343"/>
      <c r="Q118" s="341"/>
      <c r="R118" s="45"/>
      <c r="S118" s="45"/>
      <c r="T118" s="45"/>
    </row>
    <row r="119" spans="5:61">
      <c r="E119" s="341"/>
      <c r="F119" s="342"/>
      <c r="G119" s="341"/>
      <c r="H119" s="342"/>
      <c r="I119" s="341"/>
      <c r="J119" s="343"/>
      <c r="K119" s="341"/>
      <c r="L119" s="344"/>
      <c r="M119" s="341"/>
      <c r="N119" s="342"/>
      <c r="O119" s="341"/>
      <c r="P119" s="343"/>
      <c r="Q119" s="341"/>
      <c r="R119" s="45"/>
      <c r="S119" s="45"/>
      <c r="T119" s="45"/>
    </row>
    <row r="120" spans="5:61">
      <c r="E120" s="341"/>
      <c r="F120" s="342"/>
      <c r="G120" s="341"/>
      <c r="H120" s="342"/>
      <c r="I120" s="341"/>
      <c r="J120" s="343"/>
      <c r="K120" s="341"/>
      <c r="L120" s="344"/>
      <c r="M120" s="341"/>
      <c r="N120" s="342"/>
      <c r="O120" s="341"/>
      <c r="P120" s="343"/>
      <c r="Q120" s="341"/>
      <c r="R120" s="45"/>
      <c r="S120" s="45"/>
      <c r="T120" s="45"/>
    </row>
    <row r="121" spans="5:61">
      <c r="E121" s="341"/>
      <c r="F121" s="342"/>
      <c r="G121" s="341"/>
      <c r="H121" s="342"/>
      <c r="I121" s="341"/>
      <c r="J121" s="343"/>
      <c r="K121" s="341"/>
      <c r="L121" s="344"/>
      <c r="M121" s="341"/>
      <c r="N121" s="342"/>
      <c r="O121" s="341"/>
      <c r="P121" s="343"/>
      <c r="Q121" s="341"/>
      <c r="R121" s="45"/>
      <c r="S121" s="45"/>
      <c r="T121" s="45"/>
    </row>
    <row r="122" spans="5:61">
      <c r="E122" s="341"/>
      <c r="F122" s="342"/>
      <c r="G122" s="341"/>
      <c r="H122" s="342"/>
      <c r="I122" s="341"/>
      <c r="J122" s="343"/>
      <c r="K122" s="341"/>
      <c r="L122" s="344"/>
      <c r="M122" s="341"/>
      <c r="N122" s="342"/>
      <c r="O122" s="341"/>
      <c r="P122" s="343"/>
      <c r="Q122" s="341"/>
      <c r="R122" s="45"/>
      <c r="S122" s="45"/>
      <c r="T122" s="45"/>
    </row>
    <row r="123" spans="5:61">
      <c r="E123" s="341"/>
      <c r="F123" s="342"/>
      <c r="G123" s="341"/>
      <c r="H123" s="342"/>
      <c r="I123" s="341"/>
      <c r="J123" s="343"/>
      <c r="K123" s="341"/>
      <c r="L123" s="344"/>
      <c r="M123" s="341"/>
      <c r="N123" s="342"/>
      <c r="O123" s="341"/>
      <c r="P123" s="343"/>
      <c r="Q123" s="341"/>
      <c r="R123" s="45"/>
      <c r="S123" s="45"/>
      <c r="T123" s="45"/>
    </row>
    <row r="124" spans="5:61">
      <c r="E124" s="341"/>
      <c r="F124" s="342"/>
      <c r="G124" s="341"/>
      <c r="H124" s="342"/>
      <c r="I124" s="341"/>
      <c r="J124" s="343"/>
      <c r="K124" s="341"/>
      <c r="L124" s="344"/>
      <c r="M124" s="341"/>
      <c r="N124" s="342"/>
      <c r="O124" s="341"/>
      <c r="P124" s="343"/>
      <c r="Q124" s="341"/>
      <c r="R124" s="45"/>
      <c r="S124" s="45"/>
      <c r="T124" s="45"/>
    </row>
    <row r="125" spans="5:61">
      <c r="E125" s="341"/>
      <c r="F125" s="342"/>
      <c r="G125" s="341"/>
      <c r="H125" s="342"/>
      <c r="I125" s="341"/>
      <c r="J125" s="343"/>
      <c r="K125" s="341"/>
      <c r="L125" s="344"/>
      <c r="M125" s="341"/>
      <c r="N125" s="342"/>
      <c r="O125" s="341"/>
      <c r="P125" s="343"/>
      <c r="Q125" s="341"/>
      <c r="R125" s="45"/>
      <c r="S125" s="45"/>
      <c r="T125" s="45"/>
    </row>
    <row r="126" spans="5:61">
      <c r="E126" s="341"/>
      <c r="F126" s="342"/>
      <c r="G126" s="341"/>
      <c r="H126" s="342"/>
      <c r="I126" s="341"/>
      <c r="J126" s="343"/>
      <c r="K126" s="341"/>
      <c r="L126" s="344"/>
      <c r="M126" s="341"/>
      <c r="N126" s="342"/>
      <c r="O126" s="341"/>
      <c r="P126" s="343"/>
      <c r="Q126" s="341"/>
      <c r="R126" s="45"/>
      <c r="S126" s="45"/>
      <c r="T126" s="45"/>
    </row>
    <row r="127" spans="5:61">
      <c r="E127" s="341"/>
      <c r="F127" s="342"/>
      <c r="G127" s="341"/>
      <c r="H127" s="342"/>
      <c r="I127" s="341"/>
      <c r="J127" s="343"/>
      <c r="K127" s="341"/>
      <c r="L127" s="344"/>
      <c r="M127" s="341"/>
      <c r="N127" s="342"/>
      <c r="O127" s="341"/>
      <c r="P127" s="343"/>
      <c r="Q127" s="341"/>
      <c r="R127" s="45"/>
      <c r="S127" s="45"/>
      <c r="T127" s="45"/>
    </row>
    <row r="128" spans="5:61">
      <c r="E128" s="341"/>
      <c r="F128" s="342"/>
      <c r="G128" s="341"/>
      <c r="H128" s="342"/>
      <c r="I128" s="341"/>
      <c r="J128" s="343"/>
      <c r="K128" s="341"/>
      <c r="L128" s="344"/>
      <c r="M128" s="341"/>
      <c r="N128" s="342"/>
      <c r="O128" s="341"/>
      <c r="P128" s="343"/>
      <c r="Q128" s="341"/>
      <c r="R128" s="45"/>
      <c r="S128" s="45"/>
      <c r="T128" s="45"/>
    </row>
    <row r="129" spans="5:20">
      <c r="E129" s="341"/>
      <c r="F129" s="342"/>
      <c r="G129" s="341"/>
      <c r="H129" s="342"/>
      <c r="I129" s="341"/>
      <c r="J129" s="343"/>
      <c r="K129" s="341"/>
      <c r="L129" s="344"/>
      <c r="M129" s="341"/>
      <c r="N129" s="342"/>
      <c r="O129" s="341"/>
      <c r="P129" s="343"/>
      <c r="Q129" s="341"/>
      <c r="R129" s="45"/>
      <c r="S129" s="45"/>
      <c r="T129" s="45"/>
    </row>
    <row r="130" spans="5:20">
      <c r="E130" s="341"/>
      <c r="F130" s="342"/>
      <c r="G130" s="341"/>
      <c r="H130" s="342"/>
      <c r="I130" s="341"/>
      <c r="J130" s="343"/>
      <c r="K130" s="341"/>
      <c r="L130" s="344"/>
      <c r="M130" s="341"/>
      <c r="N130" s="342"/>
      <c r="O130" s="341"/>
      <c r="P130" s="343"/>
      <c r="Q130" s="341"/>
      <c r="R130" s="45"/>
      <c r="S130" s="45"/>
      <c r="T130" s="45"/>
    </row>
    <row r="131" spans="5:20">
      <c r="E131" s="341"/>
      <c r="F131" s="342"/>
      <c r="G131" s="341"/>
      <c r="H131" s="342"/>
      <c r="I131" s="341"/>
      <c r="J131" s="343"/>
      <c r="K131" s="341"/>
      <c r="L131" s="344"/>
      <c r="M131" s="341"/>
      <c r="N131" s="342"/>
      <c r="O131" s="341"/>
      <c r="P131" s="343"/>
      <c r="Q131" s="341"/>
      <c r="R131" s="45"/>
      <c r="S131" s="45"/>
      <c r="T131" s="45"/>
    </row>
    <row r="132" spans="5:20">
      <c r="E132" s="341"/>
      <c r="F132" s="342"/>
      <c r="G132" s="341"/>
      <c r="H132" s="342"/>
      <c r="I132" s="341"/>
      <c r="J132" s="343"/>
      <c r="K132" s="341"/>
      <c r="L132" s="344"/>
      <c r="M132" s="341"/>
      <c r="N132" s="342"/>
      <c r="O132" s="341"/>
      <c r="P132" s="343"/>
      <c r="Q132" s="341"/>
      <c r="R132" s="45"/>
      <c r="S132" s="45"/>
      <c r="T132" s="45"/>
    </row>
    <row r="133" spans="5:20">
      <c r="E133" s="341"/>
      <c r="F133" s="342"/>
      <c r="G133" s="341"/>
      <c r="H133" s="342"/>
      <c r="I133" s="341"/>
      <c r="J133" s="343"/>
      <c r="K133" s="341"/>
      <c r="L133" s="344"/>
      <c r="M133" s="341"/>
      <c r="N133" s="342"/>
      <c r="O133" s="341"/>
      <c r="P133" s="343"/>
      <c r="Q133" s="341"/>
      <c r="R133" s="45"/>
      <c r="S133" s="45"/>
      <c r="T133" s="45"/>
    </row>
    <row r="134" spans="5:20">
      <c r="E134" s="341"/>
      <c r="F134" s="342"/>
      <c r="G134" s="341"/>
      <c r="H134" s="342"/>
      <c r="I134" s="341"/>
      <c r="J134" s="343"/>
      <c r="K134" s="341"/>
      <c r="L134" s="344"/>
      <c r="M134" s="341"/>
      <c r="N134" s="342"/>
      <c r="O134" s="341"/>
      <c r="P134" s="343"/>
      <c r="Q134" s="341"/>
      <c r="R134" s="45"/>
      <c r="S134" s="45"/>
      <c r="T134" s="45"/>
    </row>
    <row r="135" spans="5:20">
      <c r="E135" s="341"/>
      <c r="F135" s="342"/>
      <c r="G135" s="341"/>
      <c r="H135" s="342"/>
      <c r="I135" s="341"/>
      <c r="J135" s="343"/>
      <c r="K135" s="341"/>
      <c r="L135" s="344"/>
      <c r="M135" s="341"/>
      <c r="N135" s="342"/>
      <c r="O135" s="341"/>
      <c r="P135" s="343"/>
      <c r="Q135" s="341"/>
      <c r="R135" s="45"/>
      <c r="S135" s="45"/>
      <c r="T135" s="45"/>
    </row>
    <row r="136" spans="5:20">
      <c r="E136" s="341"/>
      <c r="F136" s="342"/>
      <c r="G136" s="341"/>
      <c r="H136" s="342"/>
      <c r="I136" s="341"/>
      <c r="J136" s="343"/>
      <c r="K136" s="341"/>
      <c r="L136" s="344"/>
      <c r="M136" s="341"/>
      <c r="N136" s="342"/>
      <c r="O136" s="341"/>
      <c r="P136" s="343"/>
      <c r="Q136" s="341"/>
      <c r="R136" s="45"/>
      <c r="S136" s="45"/>
      <c r="T136" s="45"/>
    </row>
    <row r="137" spans="5:20">
      <c r="E137" s="341"/>
      <c r="F137" s="342"/>
      <c r="G137" s="341"/>
      <c r="H137" s="342"/>
      <c r="I137" s="341"/>
      <c r="J137" s="343"/>
      <c r="K137" s="341"/>
      <c r="L137" s="344"/>
      <c r="M137" s="341"/>
      <c r="N137" s="342"/>
      <c r="O137" s="341"/>
      <c r="P137" s="343"/>
      <c r="Q137" s="341"/>
      <c r="R137" s="45"/>
      <c r="S137" s="45"/>
      <c r="T137" s="45"/>
    </row>
    <row r="138" spans="5:20">
      <c r="E138" s="341"/>
      <c r="F138" s="342"/>
      <c r="G138" s="341"/>
      <c r="H138" s="342"/>
      <c r="I138" s="341"/>
      <c r="J138" s="343"/>
      <c r="K138" s="341"/>
      <c r="L138" s="344"/>
      <c r="M138" s="341"/>
      <c r="N138" s="342"/>
      <c r="O138" s="341"/>
      <c r="P138" s="343"/>
      <c r="Q138" s="341"/>
      <c r="R138" s="45"/>
      <c r="S138" s="45"/>
      <c r="T138" s="45"/>
    </row>
    <row r="139" spans="5:20">
      <c r="E139" s="341"/>
      <c r="F139" s="342"/>
      <c r="G139" s="341"/>
      <c r="H139" s="342"/>
      <c r="I139" s="341"/>
      <c r="J139" s="343"/>
      <c r="K139" s="341"/>
      <c r="L139" s="344"/>
      <c r="M139" s="341"/>
      <c r="N139" s="342"/>
      <c r="O139" s="341"/>
      <c r="P139" s="343"/>
      <c r="Q139" s="341"/>
      <c r="R139" s="45"/>
      <c r="S139" s="45"/>
      <c r="T139" s="45"/>
    </row>
    <row r="140" spans="5:20">
      <c r="E140" s="341"/>
      <c r="F140" s="342"/>
      <c r="G140" s="341"/>
      <c r="H140" s="342"/>
      <c r="I140" s="341"/>
      <c r="J140" s="343"/>
      <c r="K140" s="341"/>
      <c r="L140" s="344"/>
      <c r="M140" s="341"/>
      <c r="N140" s="342"/>
      <c r="O140" s="341"/>
      <c r="P140" s="343"/>
      <c r="Q140" s="341"/>
      <c r="R140" s="45"/>
      <c r="S140" s="45"/>
      <c r="T140" s="45"/>
    </row>
    <row r="141" spans="5:20">
      <c r="E141" s="341"/>
      <c r="F141" s="342"/>
      <c r="G141" s="341"/>
      <c r="H141" s="342"/>
      <c r="I141" s="341"/>
      <c r="J141" s="343"/>
      <c r="K141" s="341"/>
      <c r="L141" s="344"/>
      <c r="M141" s="341"/>
      <c r="N141" s="342"/>
      <c r="O141" s="341"/>
      <c r="P141" s="343"/>
      <c r="Q141" s="341"/>
      <c r="R141" s="45"/>
      <c r="S141" s="45"/>
      <c r="T141" s="45"/>
    </row>
    <row r="142" spans="5:20">
      <c r="E142" s="341"/>
      <c r="F142" s="342"/>
      <c r="G142" s="341"/>
      <c r="H142" s="342"/>
      <c r="I142" s="341"/>
      <c r="J142" s="343"/>
      <c r="K142" s="341"/>
      <c r="L142" s="344"/>
      <c r="M142" s="341"/>
      <c r="N142" s="342"/>
      <c r="O142" s="341"/>
      <c r="P142" s="343"/>
      <c r="Q142" s="341"/>
      <c r="R142" s="45"/>
      <c r="S142" s="45"/>
      <c r="T142" s="45"/>
    </row>
    <row r="143" spans="5:20">
      <c r="E143" s="341"/>
      <c r="F143" s="342"/>
      <c r="G143" s="341"/>
      <c r="H143" s="342"/>
      <c r="I143" s="341"/>
      <c r="J143" s="343"/>
      <c r="K143" s="341"/>
      <c r="L143" s="344"/>
      <c r="M143" s="341"/>
      <c r="N143" s="342"/>
      <c r="O143" s="341"/>
      <c r="P143" s="343"/>
      <c r="Q143" s="341"/>
      <c r="R143" s="45"/>
      <c r="S143" s="45"/>
      <c r="T143" s="45"/>
    </row>
    <row r="144" spans="5:20">
      <c r="E144" s="341"/>
      <c r="F144" s="342"/>
      <c r="G144" s="341"/>
      <c r="H144" s="342"/>
      <c r="I144" s="341"/>
      <c r="J144" s="343"/>
      <c r="K144" s="341"/>
      <c r="L144" s="344"/>
      <c r="M144" s="341"/>
      <c r="N144" s="342"/>
      <c r="O144" s="341"/>
      <c r="P144" s="343"/>
      <c r="Q144" s="341"/>
      <c r="R144" s="45"/>
      <c r="S144" s="45"/>
      <c r="T144" s="45"/>
    </row>
    <row r="145" spans="5:20">
      <c r="E145" s="341"/>
      <c r="F145" s="342"/>
      <c r="G145" s="341"/>
      <c r="H145" s="342"/>
      <c r="I145" s="341"/>
      <c r="J145" s="343"/>
      <c r="K145" s="341"/>
      <c r="L145" s="344"/>
      <c r="M145" s="341"/>
      <c r="N145" s="342"/>
      <c r="O145" s="341"/>
      <c r="P145" s="343"/>
      <c r="Q145" s="341"/>
      <c r="R145" s="45"/>
      <c r="S145" s="45"/>
      <c r="T145" s="45"/>
    </row>
    <row r="146" spans="5:20">
      <c r="E146" s="341"/>
      <c r="F146" s="342"/>
      <c r="G146" s="341"/>
      <c r="H146" s="342"/>
      <c r="I146" s="341"/>
      <c r="J146" s="343"/>
      <c r="K146" s="341"/>
      <c r="L146" s="344"/>
      <c r="M146" s="341"/>
      <c r="N146" s="342"/>
      <c r="O146" s="341"/>
      <c r="P146" s="343"/>
      <c r="Q146" s="341"/>
      <c r="R146" s="45"/>
      <c r="S146" s="45"/>
      <c r="T146" s="45"/>
    </row>
    <row r="147" spans="5:20">
      <c r="E147" s="341"/>
      <c r="F147" s="342"/>
      <c r="G147" s="341"/>
      <c r="H147" s="342"/>
      <c r="I147" s="341"/>
      <c r="J147" s="343"/>
      <c r="K147" s="341"/>
      <c r="L147" s="344"/>
      <c r="M147" s="341"/>
      <c r="N147" s="342"/>
      <c r="O147" s="341"/>
      <c r="P147" s="343"/>
      <c r="Q147" s="341"/>
      <c r="R147" s="45"/>
      <c r="S147" s="45"/>
      <c r="T147" s="45"/>
    </row>
    <row r="148" spans="5:20">
      <c r="E148" s="341"/>
      <c r="F148" s="342"/>
      <c r="G148" s="341"/>
      <c r="H148" s="342"/>
      <c r="I148" s="341"/>
      <c r="J148" s="343"/>
      <c r="K148" s="341"/>
      <c r="L148" s="344"/>
      <c r="M148" s="341"/>
      <c r="N148" s="342"/>
      <c r="O148" s="341"/>
      <c r="P148" s="343"/>
      <c r="Q148" s="341"/>
      <c r="R148" s="45"/>
      <c r="S148" s="45"/>
      <c r="T148" s="45"/>
    </row>
    <row r="149" spans="5:20">
      <c r="E149" s="341"/>
      <c r="F149" s="342"/>
      <c r="G149" s="341"/>
      <c r="H149" s="342"/>
      <c r="I149" s="341"/>
      <c r="J149" s="343"/>
      <c r="K149" s="341"/>
      <c r="L149" s="344"/>
      <c r="M149" s="341"/>
      <c r="N149" s="342"/>
      <c r="O149" s="341"/>
      <c r="P149" s="343"/>
      <c r="Q149" s="341"/>
      <c r="R149" s="45"/>
      <c r="S149" s="45"/>
      <c r="T149" s="45"/>
    </row>
  </sheetData>
  <mergeCells count="2">
    <mergeCell ref="A4:Q4"/>
    <mergeCell ref="A29:Q29"/>
  </mergeCells>
  <phoneticPr fontId="25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K28"/>
  <sheetViews>
    <sheetView workbookViewId="0">
      <selection activeCell="M18" sqref="M18"/>
    </sheetView>
  </sheetViews>
  <sheetFormatPr baseColWidth="10" defaultRowHeight="12.75"/>
  <cols>
    <col min="1" max="1" width="3.28515625" customWidth="1"/>
    <col min="2" max="2" width="11" bestFit="1" customWidth="1"/>
    <col min="3" max="3" width="14" bestFit="1" customWidth="1"/>
    <col min="4" max="5" width="8.7109375" customWidth="1"/>
    <col min="6" max="6" width="8.7109375" style="282" customWidth="1"/>
    <col min="7" max="8" width="8.7109375" customWidth="1"/>
    <col min="9" max="9" width="6.85546875" customWidth="1"/>
  </cols>
  <sheetData>
    <row r="2" spans="2:11">
      <c r="B2" s="417">
        <v>44604</v>
      </c>
      <c r="C2" s="304" t="s">
        <v>66</v>
      </c>
      <c r="D2" s="304" t="s">
        <v>28</v>
      </c>
      <c r="E2" s="304" t="s">
        <v>50</v>
      </c>
      <c r="F2" s="304" t="s">
        <v>51</v>
      </c>
      <c r="G2" s="304" t="s">
        <v>52</v>
      </c>
      <c r="H2" s="304" t="s">
        <v>67</v>
      </c>
      <c r="J2" s="426"/>
    </row>
    <row r="3" spans="2:11">
      <c r="B3" s="305"/>
      <c r="C3" s="306" t="s">
        <v>84</v>
      </c>
      <c r="D3" s="418">
        <v>9</v>
      </c>
      <c r="E3" s="418">
        <v>18</v>
      </c>
      <c r="F3" s="418">
        <v>12</v>
      </c>
      <c r="G3" s="418">
        <v>11</v>
      </c>
      <c r="H3" s="306">
        <f t="shared" ref="H3:H7" si="0">SUM(D3:G3)</f>
        <v>50</v>
      </c>
      <c r="J3" s="425"/>
    </row>
    <row r="4" spans="2:11">
      <c r="B4" s="305"/>
      <c r="C4" s="306" t="s">
        <v>85</v>
      </c>
      <c r="D4" s="418">
        <v>12</v>
      </c>
      <c r="E4" s="418">
        <v>25</v>
      </c>
      <c r="F4" s="418">
        <v>8</v>
      </c>
      <c r="G4" s="418">
        <v>14</v>
      </c>
      <c r="H4" s="306">
        <f t="shared" si="0"/>
        <v>59</v>
      </c>
      <c r="J4" s="425"/>
    </row>
    <row r="5" spans="2:11" ht="14.1" customHeight="1">
      <c r="B5" s="305"/>
      <c r="C5" s="306" t="s">
        <v>86</v>
      </c>
      <c r="D5" s="418">
        <v>12</v>
      </c>
      <c r="E5" s="418">
        <v>15</v>
      </c>
      <c r="F5" s="418">
        <v>4</v>
      </c>
      <c r="G5" s="418">
        <v>12</v>
      </c>
      <c r="H5" s="306">
        <f t="shared" si="0"/>
        <v>43</v>
      </c>
      <c r="J5" s="425"/>
    </row>
    <row r="6" spans="2:11" ht="14.1" customHeight="1">
      <c r="B6" s="305"/>
      <c r="C6" s="306" t="s">
        <v>81</v>
      </c>
      <c r="D6" s="418">
        <v>35</v>
      </c>
      <c r="E6" s="418">
        <v>26</v>
      </c>
      <c r="F6" s="418">
        <v>30</v>
      </c>
      <c r="G6" s="418">
        <v>30</v>
      </c>
      <c r="H6" s="306">
        <f t="shared" si="0"/>
        <v>121</v>
      </c>
      <c r="J6" s="425"/>
    </row>
    <row r="7" spans="2:11" ht="14.1" customHeight="1">
      <c r="B7" s="305"/>
      <c r="C7" s="306" t="s">
        <v>484</v>
      </c>
      <c r="D7" s="418">
        <v>6</v>
      </c>
      <c r="E7" s="418">
        <v>16</v>
      </c>
      <c r="F7" s="418">
        <v>16</v>
      </c>
      <c r="G7" s="418">
        <v>12</v>
      </c>
      <c r="H7" s="306">
        <f t="shared" si="0"/>
        <v>50</v>
      </c>
      <c r="J7" s="425"/>
    </row>
    <row r="8" spans="2:11" ht="14.1" customHeight="1">
      <c r="B8" s="305"/>
      <c r="C8" s="306"/>
      <c r="D8" s="418"/>
      <c r="E8" s="418"/>
      <c r="F8" s="418"/>
      <c r="G8" s="418"/>
      <c r="H8" s="306"/>
      <c r="J8" s="425"/>
      <c r="K8" s="426"/>
    </row>
    <row r="9" spans="2:11" ht="14.1" customHeight="1">
      <c r="B9" s="305"/>
      <c r="C9" s="423" t="s">
        <v>67</v>
      </c>
      <c r="D9" s="306">
        <f>SUM(D3:D8)</f>
        <v>74</v>
      </c>
      <c r="E9" s="306">
        <f>SUM(E3:E8)</f>
        <v>100</v>
      </c>
      <c r="F9" s="306">
        <f>SUM(F3:F8)</f>
        <v>70</v>
      </c>
      <c r="G9" s="306">
        <f>SUM(G3:G8)</f>
        <v>79</v>
      </c>
      <c r="H9" s="347">
        <f>SUM(H3:H8)</f>
        <v>323</v>
      </c>
      <c r="J9" s="305"/>
    </row>
    <row r="10" spans="2:11" ht="14.1" customHeight="1">
      <c r="B10" s="307"/>
      <c r="C10" s="307"/>
      <c r="D10" s="307"/>
      <c r="E10" s="307"/>
      <c r="F10" s="307"/>
      <c r="G10" s="307"/>
      <c r="H10" s="307"/>
      <c r="J10" s="426"/>
    </row>
    <row r="11" spans="2:11" ht="14.1" customHeight="1">
      <c r="B11" s="417">
        <v>44604</v>
      </c>
      <c r="C11" s="419" t="s">
        <v>68</v>
      </c>
      <c r="D11" s="304" t="s">
        <v>28</v>
      </c>
      <c r="E11" s="304" t="s">
        <v>50</v>
      </c>
      <c r="F11" s="304" t="s">
        <v>51</v>
      </c>
      <c r="G11" s="304" t="s">
        <v>52</v>
      </c>
      <c r="H11" s="304" t="s">
        <v>67</v>
      </c>
    </row>
    <row r="12" spans="2:11" ht="14.1" customHeight="1">
      <c r="B12" s="305"/>
      <c r="C12" s="429" t="s">
        <v>84</v>
      </c>
      <c r="D12" s="418">
        <v>2</v>
      </c>
      <c r="E12" s="418">
        <v>11</v>
      </c>
      <c r="F12" s="418">
        <v>8</v>
      </c>
      <c r="G12" s="418">
        <v>6</v>
      </c>
      <c r="H12" s="306">
        <f t="shared" ref="H12:H16" si="1">SUM(D12:G12)</f>
        <v>27</v>
      </c>
    </row>
    <row r="13" spans="2:11" ht="14.1" customHeight="1">
      <c r="B13" s="305"/>
      <c r="C13" s="429" t="s">
        <v>85</v>
      </c>
      <c r="D13" s="418">
        <v>7</v>
      </c>
      <c r="E13" s="418">
        <v>17</v>
      </c>
      <c r="F13" s="418">
        <v>7</v>
      </c>
      <c r="G13" s="418">
        <v>10</v>
      </c>
      <c r="H13" s="306">
        <f t="shared" si="1"/>
        <v>41</v>
      </c>
    </row>
    <row r="14" spans="2:11" ht="14.1" customHeight="1">
      <c r="B14" s="305"/>
      <c r="C14" s="429" t="s">
        <v>86</v>
      </c>
      <c r="D14" s="418">
        <v>5</v>
      </c>
      <c r="E14" s="418">
        <v>4</v>
      </c>
      <c r="F14" s="418">
        <v>2</v>
      </c>
      <c r="G14" s="418">
        <v>6</v>
      </c>
      <c r="H14" s="306">
        <f t="shared" si="1"/>
        <v>17</v>
      </c>
    </row>
    <row r="15" spans="2:11" ht="14.1" customHeight="1">
      <c r="B15" s="305"/>
      <c r="C15" s="429" t="s">
        <v>81</v>
      </c>
      <c r="D15" s="418">
        <v>21</v>
      </c>
      <c r="E15" s="418">
        <v>9</v>
      </c>
      <c r="F15" s="418">
        <v>18</v>
      </c>
      <c r="G15" s="418">
        <v>15</v>
      </c>
      <c r="H15" s="306">
        <f t="shared" si="1"/>
        <v>63</v>
      </c>
    </row>
    <row r="16" spans="2:11" ht="14.1" customHeight="1">
      <c r="B16" s="305"/>
      <c r="C16" s="429" t="s">
        <v>484</v>
      </c>
      <c r="D16" s="418">
        <v>1</v>
      </c>
      <c r="E16" s="418">
        <v>8</v>
      </c>
      <c r="F16" s="418">
        <v>5</v>
      </c>
      <c r="G16" s="418">
        <v>4</v>
      </c>
      <c r="H16" s="306">
        <f t="shared" si="1"/>
        <v>18</v>
      </c>
    </row>
    <row r="17" spans="2:8" ht="14.1" customHeight="1">
      <c r="B17" s="305"/>
      <c r="C17" s="306"/>
      <c r="D17" s="418"/>
      <c r="E17" s="418"/>
      <c r="F17" s="418"/>
      <c r="G17" s="418"/>
      <c r="H17" s="306"/>
    </row>
    <row r="18" spans="2:8" ht="14.1" customHeight="1">
      <c r="B18" s="305"/>
      <c r="C18" s="423" t="s">
        <v>67</v>
      </c>
      <c r="D18" s="306">
        <f>SUM(D12:D17)</f>
        <v>36</v>
      </c>
      <c r="E18" s="306">
        <f>SUM(E12:E17)</f>
        <v>49</v>
      </c>
      <c r="F18" s="306">
        <f>SUM(F12:F17)</f>
        <v>40</v>
      </c>
      <c r="G18" s="306">
        <f>SUM(G12:G17)</f>
        <v>41</v>
      </c>
      <c r="H18" s="347">
        <f>SUM(H12:H17)</f>
        <v>166</v>
      </c>
    </row>
    <row r="19" spans="2:8" ht="14.1" customHeight="1">
      <c r="B19" s="307"/>
      <c r="C19" s="307"/>
      <c r="D19" s="307"/>
      <c r="E19" s="307"/>
      <c r="F19" s="307"/>
      <c r="G19" s="307"/>
      <c r="H19" s="307"/>
    </row>
    <row r="20" spans="2:8" ht="14.1" customHeight="1">
      <c r="B20" s="417">
        <v>44604</v>
      </c>
      <c r="C20" s="304" t="s">
        <v>69</v>
      </c>
      <c r="D20" s="304" t="s">
        <v>28</v>
      </c>
      <c r="E20" s="304" t="s">
        <v>50</v>
      </c>
      <c r="F20" s="304" t="s">
        <v>51</v>
      </c>
      <c r="G20" s="304" t="s">
        <v>52</v>
      </c>
      <c r="H20" s="304" t="s">
        <v>67</v>
      </c>
    </row>
    <row r="21" spans="2:8" ht="14.1" customHeight="1">
      <c r="B21" s="305"/>
      <c r="C21" s="306" t="s">
        <v>70</v>
      </c>
      <c r="D21" s="418">
        <v>18</v>
      </c>
      <c r="E21" s="418">
        <v>27</v>
      </c>
      <c r="F21" s="418">
        <v>25</v>
      </c>
      <c r="G21" s="418">
        <v>22</v>
      </c>
      <c r="H21" s="306">
        <f t="shared" ref="H21:H26" si="2">SUM(D21:G21)</f>
        <v>92</v>
      </c>
    </row>
    <row r="22" spans="2:8" ht="14.1" customHeight="1">
      <c r="B22" s="305"/>
      <c r="C22" s="306" t="s">
        <v>71</v>
      </c>
      <c r="D22" s="418">
        <v>18</v>
      </c>
      <c r="E22" s="418">
        <v>22</v>
      </c>
      <c r="F22" s="418">
        <v>15</v>
      </c>
      <c r="G22" s="418">
        <v>19</v>
      </c>
      <c r="H22" s="306">
        <f t="shared" si="2"/>
        <v>74</v>
      </c>
    </row>
    <row r="23" spans="2:8" ht="14.1" customHeight="1">
      <c r="B23" s="305"/>
      <c r="C23" s="306" t="s">
        <v>72</v>
      </c>
      <c r="D23" s="418">
        <v>0</v>
      </c>
      <c r="E23" s="418">
        <v>0</v>
      </c>
      <c r="F23" s="418">
        <v>0</v>
      </c>
      <c r="G23" s="418">
        <v>0</v>
      </c>
      <c r="H23" s="306">
        <f t="shared" si="2"/>
        <v>0</v>
      </c>
    </row>
    <row r="24" spans="2:8" ht="14.1" customHeight="1">
      <c r="B24" s="305"/>
      <c r="C24" s="306" t="s">
        <v>73</v>
      </c>
      <c r="D24" s="418">
        <v>36</v>
      </c>
      <c r="E24" s="418">
        <v>49</v>
      </c>
      <c r="F24" s="418">
        <v>40</v>
      </c>
      <c r="G24" s="418">
        <v>41</v>
      </c>
      <c r="H24" s="306">
        <f t="shared" si="2"/>
        <v>166</v>
      </c>
    </row>
    <row r="25" spans="2:8" ht="14.1" customHeight="1">
      <c r="B25" s="305"/>
      <c r="C25" s="306" t="s">
        <v>74</v>
      </c>
      <c r="D25" s="418">
        <v>36</v>
      </c>
      <c r="E25" s="418">
        <v>49</v>
      </c>
      <c r="F25" s="418">
        <v>40</v>
      </c>
      <c r="G25" s="418">
        <v>41</v>
      </c>
      <c r="H25" s="306">
        <f t="shared" si="2"/>
        <v>166</v>
      </c>
    </row>
    <row r="26" spans="2:8" ht="14.1" customHeight="1">
      <c r="B26" s="305"/>
      <c r="C26" s="306" t="s">
        <v>67</v>
      </c>
      <c r="D26" s="306">
        <f>SUM(D21:D25)</f>
        <v>108</v>
      </c>
      <c r="E26" s="306">
        <f>SUM(E21:E25)</f>
        <v>147</v>
      </c>
      <c r="F26" s="306">
        <f>SUM(F21:F25)</f>
        <v>120</v>
      </c>
      <c r="G26" s="306">
        <f>SUM(G21:G25)</f>
        <v>123</v>
      </c>
      <c r="H26" s="347">
        <f t="shared" si="2"/>
        <v>498</v>
      </c>
    </row>
    <row r="27" spans="2:8" ht="14.1" customHeight="1">
      <c r="B27" s="307"/>
      <c r="C27" s="307"/>
      <c r="D27" s="307"/>
      <c r="E27" s="307"/>
      <c r="F27" s="307"/>
      <c r="G27" s="307"/>
      <c r="H27" s="307"/>
    </row>
    <row r="28" spans="2:8">
      <c r="B28" s="345"/>
      <c r="C28" s="345"/>
      <c r="D28" s="345"/>
      <c r="E28" s="345"/>
      <c r="F28" s="346"/>
      <c r="G28" s="345"/>
      <c r="H28" s="345"/>
    </row>
  </sheetData>
  <phoneticPr fontId="25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X37"/>
  <sheetViews>
    <sheetView tabSelected="1" zoomScale="110" zoomScaleNormal="110" workbookViewId="0">
      <pane ySplit="1" topLeftCell="A2" activePane="bottomLeft" state="frozen"/>
      <selection pane="bottomLeft"/>
    </sheetView>
  </sheetViews>
  <sheetFormatPr baseColWidth="10" defaultRowHeight="12"/>
  <cols>
    <col min="1" max="1" width="9.7109375" style="8" bestFit="1" customWidth="1"/>
    <col min="2" max="2" width="23" style="8" bestFit="1" customWidth="1"/>
    <col min="3" max="3" width="21.28515625" style="8" bestFit="1" customWidth="1"/>
    <col min="4" max="4" width="7.7109375" style="8" bestFit="1" customWidth="1"/>
    <col min="5" max="5" width="5.7109375" style="7" customWidth="1"/>
    <col min="6" max="6" width="3.7109375" style="8" customWidth="1"/>
    <col min="7" max="7" width="5.7109375" style="7" customWidth="1"/>
    <col min="8" max="8" width="3.7109375" style="8" customWidth="1"/>
    <col min="9" max="9" width="5.7109375" style="9" hidden="1" customWidth="1"/>
    <col min="10" max="10" width="3.7109375" style="8" hidden="1" customWidth="1"/>
    <col min="11" max="11" width="5.7109375" style="9" customWidth="1"/>
    <col min="12" max="12" width="3.7109375" style="8" customWidth="1"/>
    <col min="13" max="13" width="5.7109375" style="9" customWidth="1"/>
    <col min="14" max="14" width="4" style="8" customWidth="1"/>
    <col min="15" max="15" width="5.42578125" style="8" bestFit="1" customWidth="1"/>
    <col min="16" max="16" width="5.7109375" style="10" customWidth="1"/>
    <col min="17" max="17" width="4.42578125" style="8" customWidth="1"/>
    <col min="18" max="18" width="4.42578125" style="6" customWidth="1"/>
    <col min="19" max="23" width="10" style="6" bestFit="1" customWidth="1"/>
    <col min="24" max="24" width="30.140625" style="6" bestFit="1" customWidth="1"/>
    <col min="25" max="16384" width="11.42578125" style="6"/>
  </cols>
  <sheetData>
    <row r="1" spans="1:24" ht="15.75" customHeight="1">
      <c r="A1" s="37" t="s">
        <v>13</v>
      </c>
      <c r="B1" s="391" t="s">
        <v>57</v>
      </c>
      <c r="C1" s="37" t="s">
        <v>11</v>
      </c>
      <c r="D1" s="37" t="s">
        <v>12</v>
      </c>
      <c r="E1" s="309" t="s">
        <v>14</v>
      </c>
      <c r="F1" s="44" t="s">
        <v>15</v>
      </c>
      <c r="G1" s="309" t="s">
        <v>16</v>
      </c>
      <c r="H1" s="44" t="s">
        <v>15</v>
      </c>
      <c r="I1" s="310" t="s">
        <v>17</v>
      </c>
      <c r="J1" s="253" t="s">
        <v>15</v>
      </c>
      <c r="K1" s="310" t="s">
        <v>18</v>
      </c>
      <c r="L1" s="253" t="s">
        <v>15</v>
      </c>
      <c r="M1" s="311" t="s">
        <v>19</v>
      </c>
      <c r="N1" s="257" t="s">
        <v>15</v>
      </c>
      <c r="O1" s="312" t="s">
        <v>55</v>
      </c>
      <c r="P1" s="313" t="s">
        <v>20</v>
      </c>
      <c r="Q1" s="37" t="s">
        <v>21</v>
      </c>
      <c r="S1" s="394" t="s">
        <v>14</v>
      </c>
      <c r="T1" s="394" t="s">
        <v>16</v>
      </c>
      <c r="U1" s="395" t="s">
        <v>18</v>
      </c>
      <c r="V1" s="396" t="s">
        <v>19</v>
      </c>
      <c r="W1" s="397" t="s">
        <v>20</v>
      </c>
      <c r="X1" s="399" t="s">
        <v>83</v>
      </c>
    </row>
    <row r="2" spans="1:24" s="45" customFormat="1" ht="15.75" customHeight="1">
      <c r="A2" s="416" t="s">
        <v>136</v>
      </c>
      <c r="B2" s="428" t="s">
        <v>103</v>
      </c>
      <c r="C2" s="416" t="s">
        <v>104</v>
      </c>
      <c r="D2" s="401" t="s">
        <v>81</v>
      </c>
      <c r="E2" s="358" t="s">
        <v>78</v>
      </c>
      <c r="F2" s="41">
        <v>0</v>
      </c>
      <c r="G2" s="358">
        <v>5.8</v>
      </c>
      <c r="H2" s="41">
        <f>VLOOKUP(G2*(-1),HAIESPOF,2)</f>
        <v>30</v>
      </c>
      <c r="I2" s="254"/>
      <c r="J2" s="255">
        <v>0</v>
      </c>
      <c r="K2" s="366">
        <v>9.3000000000000007</v>
      </c>
      <c r="L2" s="255">
        <f t="shared" ref="L2:L34" si="0">VLOOKUP(K2,PENTPOF,2)</f>
        <v>23</v>
      </c>
      <c r="M2" s="379">
        <v>5.5</v>
      </c>
      <c r="N2" s="258">
        <f t="shared" ref="N2:N37" si="1">VLOOKUP(M2,MBPOF,2)</f>
        <v>14</v>
      </c>
      <c r="O2" s="360">
        <v>1</v>
      </c>
      <c r="P2" s="176">
        <f t="shared" ref="P2:P37" si="2">F2+H2+J2+L2+N2</f>
        <v>67</v>
      </c>
      <c r="Q2" s="211" t="s">
        <v>28</v>
      </c>
      <c r="R2" s="210"/>
      <c r="S2" s="398" t="e">
        <f t="shared" ref="S2:S37" si="3">RANK(E2,$E$2:$E$37,2)</f>
        <v>#VALUE!</v>
      </c>
      <c r="T2" s="398">
        <f t="shared" ref="T2:T37" si="4">RANK(G2,$G$2:$G$37,2)</f>
        <v>1</v>
      </c>
      <c r="U2" s="398">
        <f t="shared" ref="U2:U37" si="5">RANK(K2,$K$2:$K$37,0)</f>
        <v>2</v>
      </c>
      <c r="V2" s="398">
        <f t="shared" ref="V2:V37" si="6">RANK(M2,$M$2:$M$37,0)</f>
        <v>3</v>
      </c>
      <c r="W2" s="398">
        <f t="shared" ref="W2:W37" si="7">RANK(X2,$X$2:$X$37,0)</f>
        <v>1</v>
      </c>
      <c r="X2" s="341">
        <v>67</v>
      </c>
    </row>
    <row r="3" spans="1:24" s="45" customFormat="1" ht="15.75" customHeight="1">
      <c r="A3" s="416" t="s">
        <v>290</v>
      </c>
      <c r="B3" s="428" t="s">
        <v>279</v>
      </c>
      <c r="C3" s="416" t="s">
        <v>280</v>
      </c>
      <c r="D3" s="401" t="s">
        <v>85</v>
      </c>
      <c r="E3" s="358" t="s">
        <v>78</v>
      </c>
      <c r="F3" s="41">
        <v>0</v>
      </c>
      <c r="G3" s="358">
        <v>6.7</v>
      </c>
      <c r="H3" s="41">
        <f>VLOOKUP(G3*(-1),HAIESPOF,2)</f>
        <v>20</v>
      </c>
      <c r="I3" s="254"/>
      <c r="J3" s="255">
        <v>0</v>
      </c>
      <c r="K3" s="366">
        <v>8.4</v>
      </c>
      <c r="L3" s="255">
        <f t="shared" si="0"/>
        <v>18</v>
      </c>
      <c r="M3" s="379">
        <v>5.95</v>
      </c>
      <c r="N3" s="258">
        <f t="shared" si="1"/>
        <v>15</v>
      </c>
      <c r="O3" s="360">
        <v>2</v>
      </c>
      <c r="P3" s="176">
        <f t="shared" si="2"/>
        <v>53</v>
      </c>
      <c r="Q3" s="211" t="s">
        <v>28</v>
      </c>
      <c r="R3" s="210"/>
      <c r="S3" s="398" t="e">
        <f t="shared" si="3"/>
        <v>#VALUE!</v>
      </c>
      <c r="T3" s="398">
        <f t="shared" si="4"/>
        <v>5</v>
      </c>
      <c r="U3" s="398">
        <f t="shared" si="5"/>
        <v>3</v>
      </c>
      <c r="V3" s="398">
        <f t="shared" si="6"/>
        <v>1</v>
      </c>
      <c r="W3" s="398">
        <f t="shared" si="7"/>
        <v>2</v>
      </c>
      <c r="X3" s="341">
        <v>53</v>
      </c>
    </row>
    <row r="4" spans="1:24" s="45" customFormat="1" ht="15.75" customHeight="1">
      <c r="A4" s="416" t="s">
        <v>145</v>
      </c>
      <c r="B4" s="428" t="s">
        <v>121</v>
      </c>
      <c r="C4" s="416" t="s">
        <v>122</v>
      </c>
      <c r="D4" s="401" t="s">
        <v>81</v>
      </c>
      <c r="E4" s="358" t="s">
        <v>78</v>
      </c>
      <c r="F4" s="41">
        <v>1</v>
      </c>
      <c r="G4" s="358">
        <v>6.25</v>
      </c>
      <c r="H4" s="41">
        <f>VLOOKUP(G4*(-1),HAIESPOF,2)</f>
        <v>23</v>
      </c>
      <c r="I4" s="254"/>
      <c r="J4" s="255">
        <v>0</v>
      </c>
      <c r="K4" s="366">
        <v>7.5</v>
      </c>
      <c r="L4" s="255">
        <f t="shared" si="0"/>
        <v>14</v>
      </c>
      <c r="M4" s="379">
        <v>4.3499999999999996</v>
      </c>
      <c r="N4" s="258">
        <f t="shared" si="1"/>
        <v>9</v>
      </c>
      <c r="O4" s="360">
        <v>3</v>
      </c>
      <c r="P4" s="176">
        <f t="shared" si="2"/>
        <v>47</v>
      </c>
      <c r="Q4" s="211" t="s">
        <v>28</v>
      </c>
      <c r="R4" s="210"/>
      <c r="S4" s="398" t="e">
        <f t="shared" si="3"/>
        <v>#VALUE!</v>
      </c>
      <c r="T4" s="398">
        <f t="shared" si="4"/>
        <v>2</v>
      </c>
      <c r="U4" s="398">
        <f t="shared" si="5"/>
        <v>10</v>
      </c>
      <c r="V4" s="398">
        <f t="shared" si="6"/>
        <v>8</v>
      </c>
      <c r="W4" s="398">
        <f t="shared" si="7"/>
        <v>3</v>
      </c>
      <c r="X4" s="341">
        <v>47</v>
      </c>
    </row>
    <row r="5" spans="1:24" s="45" customFormat="1" ht="15.75" customHeight="1">
      <c r="A5" s="416" t="s">
        <v>130</v>
      </c>
      <c r="B5" s="428" t="s">
        <v>91</v>
      </c>
      <c r="C5" s="416" t="s">
        <v>92</v>
      </c>
      <c r="D5" s="401" t="s">
        <v>81</v>
      </c>
      <c r="E5" s="358">
        <v>5.6</v>
      </c>
      <c r="F5" s="41">
        <f>VLOOKUP(E5*(-1),VITPOF,2)</f>
        <v>14</v>
      </c>
      <c r="G5" s="358" t="s">
        <v>78</v>
      </c>
      <c r="H5" s="41">
        <v>1</v>
      </c>
      <c r="I5" s="254"/>
      <c r="J5" s="255">
        <v>0</v>
      </c>
      <c r="K5" s="366">
        <v>9.4</v>
      </c>
      <c r="L5" s="255">
        <f t="shared" si="0"/>
        <v>23</v>
      </c>
      <c r="M5" s="379">
        <v>4.3</v>
      </c>
      <c r="N5" s="258">
        <f t="shared" si="1"/>
        <v>9</v>
      </c>
      <c r="O5" s="360">
        <v>3</v>
      </c>
      <c r="P5" s="176">
        <f t="shared" si="2"/>
        <v>47</v>
      </c>
      <c r="Q5" s="211" t="s">
        <v>28</v>
      </c>
      <c r="R5" s="6"/>
      <c r="S5" s="398">
        <f t="shared" si="3"/>
        <v>1</v>
      </c>
      <c r="T5" s="398" t="e">
        <f t="shared" si="4"/>
        <v>#VALUE!</v>
      </c>
      <c r="U5" s="398">
        <f t="shared" si="5"/>
        <v>1</v>
      </c>
      <c r="V5" s="398">
        <f t="shared" si="6"/>
        <v>9</v>
      </c>
      <c r="W5" s="398">
        <f t="shared" si="7"/>
        <v>3</v>
      </c>
      <c r="X5" s="341">
        <v>47</v>
      </c>
    </row>
    <row r="6" spans="1:24" s="45" customFormat="1" ht="15.75" customHeight="1">
      <c r="A6" s="416" t="s">
        <v>132</v>
      </c>
      <c r="B6" s="428" t="s">
        <v>95</v>
      </c>
      <c r="C6" s="416" t="s">
        <v>96</v>
      </c>
      <c r="D6" s="401" t="s">
        <v>81</v>
      </c>
      <c r="E6" s="358">
        <v>5.6</v>
      </c>
      <c r="F6" s="41">
        <f>VLOOKUP(E6*(-1),VITPOF,2)</f>
        <v>14</v>
      </c>
      <c r="G6" s="358" t="s">
        <v>78</v>
      </c>
      <c r="H6" s="41">
        <v>1</v>
      </c>
      <c r="I6" s="254"/>
      <c r="J6" s="255">
        <v>0</v>
      </c>
      <c r="K6" s="366">
        <v>8</v>
      </c>
      <c r="L6" s="255">
        <f t="shared" si="0"/>
        <v>16</v>
      </c>
      <c r="M6" s="379">
        <v>5.8</v>
      </c>
      <c r="N6" s="258">
        <f t="shared" si="1"/>
        <v>15</v>
      </c>
      <c r="O6" s="360">
        <v>5</v>
      </c>
      <c r="P6" s="176">
        <f t="shared" si="2"/>
        <v>46</v>
      </c>
      <c r="Q6" s="211" t="s">
        <v>28</v>
      </c>
      <c r="R6" s="210"/>
      <c r="S6" s="398">
        <f t="shared" si="3"/>
        <v>1</v>
      </c>
      <c r="T6" s="398" t="e">
        <f t="shared" si="4"/>
        <v>#VALUE!</v>
      </c>
      <c r="U6" s="398">
        <f t="shared" si="5"/>
        <v>4</v>
      </c>
      <c r="V6" s="398">
        <f t="shared" si="6"/>
        <v>2</v>
      </c>
      <c r="W6" s="398">
        <f t="shared" si="7"/>
        <v>5</v>
      </c>
      <c r="X6" s="341">
        <v>46</v>
      </c>
    </row>
    <row r="7" spans="1:24" s="45" customFormat="1" ht="15.75" customHeight="1">
      <c r="A7" s="416" t="s">
        <v>138</v>
      </c>
      <c r="B7" s="428" t="s">
        <v>107</v>
      </c>
      <c r="C7" s="416" t="s">
        <v>108</v>
      </c>
      <c r="D7" s="401" t="s">
        <v>81</v>
      </c>
      <c r="E7" s="358" t="s">
        <v>78</v>
      </c>
      <c r="F7" s="41">
        <v>0</v>
      </c>
      <c r="G7" s="358">
        <v>6.6</v>
      </c>
      <c r="H7" s="41">
        <f>VLOOKUP(G7*(-1),HAIESPOF,2)</f>
        <v>20</v>
      </c>
      <c r="I7" s="254"/>
      <c r="J7" s="255">
        <v>0</v>
      </c>
      <c r="K7" s="366">
        <v>7.28</v>
      </c>
      <c r="L7" s="255">
        <f t="shared" si="0"/>
        <v>12</v>
      </c>
      <c r="M7" s="379">
        <v>5.3</v>
      </c>
      <c r="N7" s="258">
        <f t="shared" si="1"/>
        <v>13</v>
      </c>
      <c r="O7" s="360">
        <v>6</v>
      </c>
      <c r="P7" s="176">
        <f t="shared" si="2"/>
        <v>45</v>
      </c>
      <c r="Q7" s="211" t="s">
        <v>28</v>
      </c>
      <c r="R7" s="6"/>
      <c r="S7" s="398" t="e">
        <f t="shared" si="3"/>
        <v>#VALUE!</v>
      </c>
      <c r="T7" s="398">
        <f t="shared" si="4"/>
        <v>4</v>
      </c>
      <c r="U7" s="398">
        <f t="shared" si="5"/>
        <v>15</v>
      </c>
      <c r="V7" s="398">
        <f t="shared" si="6"/>
        <v>4</v>
      </c>
      <c r="W7" s="398">
        <f t="shared" si="7"/>
        <v>6</v>
      </c>
      <c r="X7" s="341">
        <v>45</v>
      </c>
    </row>
    <row r="8" spans="1:24" s="45" customFormat="1" ht="15.75" customHeight="1">
      <c r="A8" s="416" t="s">
        <v>134</v>
      </c>
      <c r="B8" s="428" t="s">
        <v>99</v>
      </c>
      <c r="C8" s="416" t="s">
        <v>100</v>
      </c>
      <c r="D8" s="401" t="s">
        <v>81</v>
      </c>
      <c r="E8" s="358" t="s">
        <v>78</v>
      </c>
      <c r="F8" s="41">
        <v>0</v>
      </c>
      <c r="G8" s="358">
        <v>6.45</v>
      </c>
      <c r="H8" s="41">
        <f>VLOOKUP(G8*(-1),HAIESPOF,2)</f>
        <v>21</v>
      </c>
      <c r="I8" s="254"/>
      <c r="J8" s="255">
        <v>0</v>
      </c>
      <c r="K8" s="366">
        <v>7.8</v>
      </c>
      <c r="L8" s="255">
        <f t="shared" si="0"/>
        <v>15</v>
      </c>
      <c r="M8" s="379">
        <v>3.5</v>
      </c>
      <c r="N8" s="258">
        <f t="shared" si="1"/>
        <v>6</v>
      </c>
      <c r="O8" s="360">
        <v>7</v>
      </c>
      <c r="P8" s="176">
        <f t="shared" si="2"/>
        <v>42</v>
      </c>
      <c r="Q8" s="211" t="s">
        <v>28</v>
      </c>
      <c r="R8" s="6"/>
      <c r="S8" s="398" t="e">
        <f t="shared" si="3"/>
        <v>#VALUE!</v>
      </c>
      <c r="T8" s="398">
        <f t="shared" si="4"/>
        <v>3</v>
      </c>
      <c r="U8" s="398">
        <f t="shared" si="5"/>
        <v>7</v>
      </c>
      <c r="V8" s="398">
        <f t="shared" si="6"/>
        <v>21</v>
      </c>
      <c r="W8" s="398">
        <f t="shared" si="7"/>
        <v>7</v>
      </c>
      <c r="X8" s="341">
        <v>42</v>
      </c>
    </row>
    <row r="9" spans="1:24" s="45" customFormat="1" ht="15.75" customHeight="1">
      <c r="A9" s="416" t="s">
        <v>292</v>
      </c>
      <c r="B9" s="428" t="s">
        <v>284</v>
      </c>
      <c r="C9" s="416" t="s">
        <v>285</v>
      </c>
      <c r="D9" s="401" t="s">
        <v>85</v>
      </c>
      <c r="E9" s="358">
        <v>5.6</v>
      </c>
      <c r="F9" s="41">
        <f>VLOOKUP(E9*(-1),VITPOF,2)</f>
        <v>14</v>
      </c>
      <c r="G9" s="358" t="s">
        <v>78</v>
      </c>
      <c r="H9" s="41">
        <v>1</v>
      </c>
      <c r="I9" s="254"/>
      <c r="J9" s="255">
        <v>0</v>
      </c>
      <c r="K9" s="366">
        <v>7.8</v>
      </c>
      <c r="L9" s="255">
        <f t="shared" si="0"/>
        <v>15</v>
      </c>
      <c r="M9" s="379">
        <v>3.85</v>
      </c>
      <c r="N9" s="258">
        <f t="shared" si="1"/>
        <v>7</v>
      </c>
      <c r="O9" s="360">
        <v>8</v>
      </c>
      <c r="P9" s="176">
        <f t="shared" si="2"/>
        <v>37</v>
      </c>
      <c r="Q9" s="211" t="s">
        <v>28</v>
      </c>
      <c r="R9" s="210"/>
      <c r="S9" s="398">
        <f t="shared" si="3"/>
        <v>1</v>
      </c>
      <c r="T9" s="398" t="e">
        <f t="shared" si="4"/>
        <v>#VALUE!</v>
      </c>
      <c r="U9" s="398">
        <f t="shared" si="5"/>
        <v>7</v>
      </c>
      <c r="V9" s="398">
        <f t="shared" si="6"/>
        <v>16</v>
      </c>
      <c r="W9" s="398">
        <f t="shared" si="7"/>
        <v>8</v>
      </c>
      <c r="X9" s="341">
        <v>37</v>
      </c>
    </row>
    <row r="10" spans="1:24" s="45" customFormat="1" ht="15.75" customHeight="1">
      <c r="A10" s="416" t="s">
        <v>133</v>
      </c>
      <c r="B10" s="428" t="s">
        <v>97</v>
      </c>
      <c r="C10" s="416" t="s">
        <v>98</v>
      </c>
      <c r="D10" s="401" t="s">
        <v>81</v>
      </c>
      <c r="E10" s="358" t="s">
        <v>78</v>
      </c>
      <c r="F10" s="41">
        <v>0</v>
      </c>
      <c r="G10" s="358">
        <v>7</v>
      </c>
      <c r="H10" s="41">
        <f>VLOOKUP(G10*(-1),HAIESPOF,2)</f>
        <v>17</v>
      </c>
      <c r="I10" s="254"/>
      <c r="J10" s="255">
        <v>0</v>
      </c>
      <c r="K10" s="366">
        <v>6.57</v>
      </c>
      <c r="L10" s="255">
        <f t="shared" si="0"/>
        <v>9</v>
      </c>
      <c r="M10" s="379">
        <v>4.55</v>
      </c>
      <c r="N10" s="258">
        <f t="shared" si="1"/>
        <v>10</v>
      </c>
      <c r="O10" s="360">
        <v>9</v>
      </c>
      <c r="P10" s="176">
        <f t="shared" si="2"/>
        <v>36</v>
      </c>
      <c r="Q10" s="211" t="s">
        <v>28</v>
      </c>
      <c r="R10" s="210"/>
      <c r="S10" s="398" t="e">
        <f t="shared" si="3"/>
        <v>#VALUE!</v>
      </c>
      <c r="T10" s="398">
        <f t="shared" si="4"/>
        <v>6</v>
      </c>
      <c r="U10" s="398">
        <f t="shared" si="5"/>
        <v>26</v>
      </c>
      <c r="V10" s="398">
        <f t="shared" si="6"/>
        <v>7</v>
      </c>
      <c r="W10" s="398">
        <f t="shared" si="7"/>
        <v>9</v>
      </c>
      <c r="X10" s="341">
        <v>36</v>
      </c>
    </row>
    <row r="11" spans="1:24" s="45" customFormat="1" ht="15.75" customHeight="1">
      <c r="A11" s="416" t="s">
        <v>286</v>
      </c>
      <c r="B11" s="428" t="s">
        <v>271</v>
      </c>
      <c r="C11" s="416" t="s">
        <v>272</v>
      </c>
      <c r="D11" s="401" t="s">
        <v>85</v>
      </c>
      <c r="E11" s="358" t="s">
        <v>78</v>
      </c>
      <c r="F11" s="41">
        <v>0</v>
      </c>
      <c r="G11" s="358">
        <v>7.2</v>
      </c>
      <c r="H11" s="41">
        <f>VLOOKUP(G11*(-1),HAIESPOF,2)</f>
        <v>15</v>
      </c>
      <c r="I11" s="254"/>
      <c r="J11" s="255">
        <v>0</v>
      </c>
      <c r="K11" s="366">
        <v>7.3</v>
      </c>
      <c r="L11" s="255">
        <f t="shared" si="0"/>
        <v>13</v>
      </c>
      <c r="M11" s="379">
        <v>4.0999999999999996</v>
      </c>
      <c r="N11" s="258">
        <f t="shared" si="1"/>
        <v>8</v>
      </c>
      <c r="O11" s="360">
        <v>9</v>
      </c>
      <c r="P11" s="176">
        <f t="shared" si="2"/>
        <v>36</v>
      </c>
      <c r="Q11" s="211" t="s">
        <v>28</v>
      </c>
      <c r="R11" s="210"/>
      <c r="S11" s="398" t="e">
        <f t="shared" si="3"/>
        <v>#VALUE!</v>
      </c>
      <c r="T11" s="398">
        <f t="shared" si="4"/>
        <v>9</v>
      </c>
      <c r="U11" s="398">
        <f t="shared" si="5"/>
        <v>13</v>
      </c>
      <c r="V11" s="398">
        <f t="shared" si="6"/>
        <v>10</v>
      </c>
      <c r="W11" s="398">
        <f t="shared" si="7"/>
        <v>9</v>
      </c>
      <c r="X11" s="341">
        <v>36</v>
      </c>
    </row>
    <row r="12" spans="1:24" s="45" customFormat="1" ht="15.75" customHeight="1">
      <c r="A12" s="416" t="s">
        <v>289</v>
      </c>
      <c r="B12" s="428" t="s">
        <v>277</v>
      </c>
      <c r="C12" s="416" t="s">
        <v>278</v>
      </c>
      <c r="D12" s="401" t="s">
        <v>85</v>
      </c>
      <c r="E12" s="358" t="s">
        <v>78</v>
      </c>
      <c r="F12" s="41">
        <v>1</v>
      </c>
      <c r="G12" s="358">
        <v>7</v>
      </c>
      <c r="H12" s="41">
        <f>VLOOKUP(G12*(-1),HAIESPOF,2)</f>
        <v>17</v>
      </c>
      <c r="I12" s="254"/>
      <c r="J12" s="255">
        <v>0</v>
      </c>
      <c r="K12" s="366">
        <v>7.3</v>
      </c>
      <c r="L12" s="255">
        <f t="shared" si="0"/>
        <v>13</v>
      </c>
      <c r="M12" s="379">
        <v>3.1</v>
      </c>
      <c r="N12" s="258">
        <f t="shared" si="1"/>
        <v>4</v>
      </c>
      <c r="O12" s="360">
        <v>11</v>
      </c>
      <c r="P12" s="176">
        <f t="shared" si="2"/>
        <v>35</v>
      </c>
      <c r="Q12" s="211" t="s">
        <v>28</v>
      </c>
      <c r="R12" s="210"/>
      <c r="S12" s="398" t="e">
        <f t="shared" si="3"/>
        <v>#VALUE!</v>
      </c>
      <c r="T12" s="398">
        <f t="shared" si="4"/>
        <v>6</v>
      </c>
      <c r="U12" s="398">
        <f t="shared" si="5"/>
        <v>13</v>
      </c>
      <c r="V12" s="398">
        <f t="shared" si="6"/>
        <v>25</v>
      </c>
      <c r="W12" s="398">
        <f t="shared" si="7"/>
        <v>11</v>
      </c>
      <c r="X12" s="341">
        <v>35</v>
      </c>
    </row>
    <row r="13" spans="1:24" s="45" customFormat="1" ht="15.75" customHeight="1">
      <c r="A13" s="416" t="s">
        <v>287</v>
      </c>
      <c r="B13" s="428" t="s">
        <v>273</v>
      </c>
      <c r="C13" s="416" t="s">
        <v>274</v>
      </c>
      <c r="D13" s="401" t="s">
        <v>85</v>
      </c>
      <c r="E13" s="358">
        <v>5.9</v>
      </c>
      <c r="F13" s="41">
        <f>VLOOKUP(E13*(-1),VITPOF,2)</f>
        <v>10</v>
      </c>
      <c r="G13" s="358" t="s">
        <v>78</v>
      </c>
      <c r="H13" s="41">
        <v>1</v>
      </c>
      <c r="I13" s="254"/>
      <c r="J13" s="255">
        <v>0</v>
      </c>
      <c r="K13" s="366">
        <v>7.2</v>
      </c>
      <c r="L13" s="255">
        <f t="shared" si="0"/>
        <v>12</v>
      </c>
      <c r="M13" s="379">
        <v>4.8499999999999996</v>
      </c>
      <c r="N13" s="258">
        <f t="shared" si="1"/>
        <v>11</v>
      </c>
      <c r="O13" s="360">
        <v>12</v>
      </c>
      <c r="P13" s="176">
        <f t="shared" si="2"/>
        <v>34</v>
      </c>
      <c r="Q13" s="211" t="s">
        <v>28</v>
      </c>
      <c r="R13" s="210"/>
      <c r="S13" s="398">
        <f t="shared" si="3"/>
        <v>5</v>
      </c>
      <c r="T13" s="398" t="e">
        <f t="shared" si="4"/>
        <v>#VALUE!</v>
      </c>
      <c r="U13" s="398">
        <f t="shared" si="5"/>
        <v>16</v>
      </c>
      <c r="V13" s="398">
        <f t="shared" si="6"/>
        <v>5</v>
      </c>
      <c r="W13" s="398">
        <f t="shared" si="7"/>
        <v>12</v>
      </c>
      <c r="X13" s="341">
        <v>34</v>
      </c>
    </row>
    <row r="14" spans="1:24" s="45" customFormat="1" ht="15.75" customHeight="1">
      <c r="A14" s="416" t="s">
        <v>380</v>
      </c>
      <c r="B14" s="428" t="s">
        <v>374</v>
      </c>
      <c r="C14" s="416" t="s">
        <v>375</v>
      </c>
      <c r="D14" s="401" t="s">
        <v>86</v>
      </c>
      <c r="E14" s="358">
        <v>5.9</v>
      </c>
      <c r="F14" s="41">
        <f>VLOOKUP(E14*(-1),VITPOF,2)</f>
        <v>10</v>
      </c>
      <c r="G14" s="358" t="s">
        <v>78</v>
      </c>
      <c r="H14" s="41">
        <v>1</v>
      </c>
      <c r="I14" s="254"/>
      <c r="J14" s="255">
        <v>0</v>
      </c>
      <c r="K14" s="366">
        <v>7.4</v>
      </c>
      <c r="L14" s="255">
        <f t="shared" si="0"/>
        <v>13</v>
      </c>
      <c r="M14" s="379">
        <v>4.5999999999999996</v>
      </c>
      <c r="N14" s="258">
        <f t="shared" si="1"/>
        <v>10</v>
      </c>
      <c r="O14" s="360">
        <v>12</v>
      </c>
      <c r="P14" s="176">
        <f t="shared" si="2"/>
        <v>34</v>
      </c>
      <c r="Q14" s="211" t="s">
        <v>28</v>
      </c>
      <c r="R14" s="210"/>
      <c r="S14" s="398">
        <f t="shared" si="3"/>
        <v>5</v>
      </c>
      <c r="T14" s="398" t="e">
        <f t="shared" si="4"/>
        <v>#VALUE!</v>
      </c>
      <c r="U14" s="398">
        <f t="shared" si="5"/>
        <v>11</v>
      </c>
      <c r="V14" s="398">
        <f t="shared" si="6"/>
        <v>6</v>
      </c>
      <c r="W14" s="398">
        <f t="shared" si="7"/>
        <v>12</v>
      </c>
      <c r="X14" s="341">
        <v>34</v>
      </c>
    </row>
    <row r="15" spans="1:24" s="45" customFormat="1" ht="15.75" customHeight="1">
      <c r="A15" s="416" t="s">
        <v>383</v>
      </c>
      <c r="B15" s="428" t="s">
        <v>379</v>
      </c>
      <c r="C15" s="416" t="s">
        <v>90</v>
      </c>
      <c r="D15" s="401" t="s">
        <v>86</v>
      </c>
      <c r="E15" s="358">
        <v>5.8</v>
      </c>
      <c r="F15" s="41">
        <f>VLOOKUP(E15*(-1),VITPOF,2)</f>
        <v>11</v>
      </c>
      <c r="G15" s="358" t="s">
        <v>78</v>
      </c>
      <c r="H15" s="41">
        <v>1</v>
      </c>
      <c r="I15" s="254"/>
      <c r="J15" s="255">
        <v>0</v>
      </c>
      <c r="K15" s="366">
        <v>7.9</v>
      </c>
      <c r="L15" s="255">
        <f t="shared" si="0"/>
        <v>16</v>
      </c>
      <c r="M15" s="379">
        <v>3.7</v>
      </c>
      <c r="N15" s="258">
        <f t="shared" si="1"/>
        <v>6</v>
      </c>
      <c r="O15" s="360">
        <v>12</v>
      </c>
      <c r="P15" s="176">
        <f t="shared" si="2"/>
        <v>34</v>
      </c>
      <c r="Q15" s="211" t="s">
        <v>28</v>
      </c>
      <c r="R15" s="210"/>
      <c r="S15" s="398">
        <f t="shared" si="3"/>
        <v>4</v>
      </c>
      <c r="T15" s="398" t="e">
        <f t="shared" si="4"/>
        <v>#VALUE!</v>
      </c>
      <c r="U15" s="398">
        <f t="shared" si="5"/>
        <v>5</v>
      </c>
      <c r="V15" s="398">
        <f t="shared" si="6"/>
        <v>17</v>
      </c>
      <c r="W15" s="398">
        <f t="shared" si="7"/>
        <v>12</v>
      </c>
      <c r="X15" s="341">
        <v>34</v>
      </c>
    </row>
    <row r="16" spans="1:24" s="45" customFormat="1" ht="15.75" customHeight="1">
      <c r="A16" s="416" t="s">
        <v>128</v>
      </c>
      <c r="B16" s="428" t="s">
        <v>87</v>
      </c>
      <c r="C16" s="416" t="s">
        <v>88</v>
      </c>
      <c r="D16" s="401" t="s">
        <v>81</v>
      </c>
      <c r="E16" s="358">
        <v>6</v>
      </c>
      <c r="F16" s="41">
        <f>VLOOKUP(E16*(-1),VITPOF,2)</f>
        <v>9</v>
      </c>
      <c r="G16" s="358" t="s">
        <v>78</v>
      </c>
      <c r="H16" s="41">
        <v>1</v>
      </c>
      <c r="I16" s="254"/>
      <c r="J16" s="255">
        <v>0</v>
      </c>
      <c r="K16" s="366">
        <v>7.7</v>
      </c>
      <c r="L16" s="255">
        <f t="shared" si="0"/>
        <v>15</v>
      </c>
      <c r="M16" s="379">
        <v>4</v>
      </c>
      <c r="N16" s="258">
        <f t="shared" si="1"/>
        <v>8</v>
      </c>
      <c r="O16" s="360">
        <v>15</v>
      </c>
      <c r="P16" s="176">
        <f t="shared" si="2"/>
        <v>33</v>
      </c>
      <c r="Q16" s="211" t="s">
        <v>28</v>
      </c>
      <c r="R16" s="210"/>
      <c r="S16" s="398">
        <f t="shared" si="3"/>
        <v>7</v>
      </c>
      <c r="T16" s="398" t="e">
        <f t="shared" si="4"/>
        <v>#VALUE!</v>
      </c>
      <c r="U16" s="398">
        <f t="shared" si="5"/>
        <v>9</v>
      </c>
      <c r="V16" s="398">
        <f t="shared" si="6"/>
        <v>13</v>
      </c>
      <c r="W16" s="398">
        <f t="shared" si="7"/>
        <v>15</v>
      </c>
      <c r="X16" s="341">
        <v>33</v>
      </c>
    </row>
    <row r="17" spans="1:24" s="45" customFormat="1" ht="15.75" customHeight="1">
      <c r="A17" s="416" t="s">
        <v>291</v>
      </c>
      <c r="B17" s="428" t="s">
        <v>281</v>
      </c>
      <c r="C17" s="416" t="s">
        <v>282</v>
      </c>
      <c r="D17" s="401" t="s">
        <v>85</v>
      </c>
      <c r="E17" s="358" t="s">
        <v>78</v>
      </c>
      <c r="F17" s="41">
        <v>0</v>
      </c>
      <c r="G17" s="358">
        <v>7.4</v>
      </c>
      <c r="H17" s="41">
        <f>VLOOKUP(G17*(-1),HAIESPOF,2)</f>
        <v>14</v>
      </c>
      <c r="I17" s="254"/>
      <c r="J17" s="255">
        <v>0</v>
      </c>
      <c r="K17" s="366">
        <v>7.4</v>
      </c>
      <c r="L17" s="255">
        <f t="shared" si="0"/>
        <v>13</v>
      </c>
      <c r="M17" s="379">
        <v>3.6</v>
      </c>
      <c r="N17" s="258">
        <f t="shared" si="1"/>
        <v>6</v>
      </c>
      <c r="O17" s="360">
        <v>15</v>
      </c>
      <c r="P17" s="176">
        <f t="shared" si="2"/>
        <v>33</v>
      </c>
      <c r="Q17" s="211" t="s">
        <v>28</v>
      </c>
      <c r="R17" s="210"/>
      <c r="S17" s="398" t="e">
        <f t="shared" si="3"/>
        <v>#VALUE!</v>
      </c>
      <c r="T17" s="398">
        <f t="shared" si="4"/>
        <v>10</v>
      </c>
      <c r="U17" s="398">
        <f t="shared" si="5"/>
        <v>11</v>
      </c>
      <c r="V17" s="398">
        <f t="shared" si="6"/>
        <v>20</v>
      </c>
      <c r="W17" s="398">
        <f t="shared" si="7"/>
        <v>15</v>
      </c>
      <c r="X17" s="341">
        <v>33</v>
      </c>
    </row>
    <row r="18" spans="1:24" s="45" customFormat="1" ht="15.75" customHeight="1">
      <c r="A18" s="416" t="s">
        <v>146</v>
      </c>
      <c r="B18" s="428" t="s">
        <v>123</v>
      </c>
      <c r="C18" s="416" t="s">
        <v>112</v>
      </c>
      <c r="D18" s="401" t="s">
        <v>81</v>
      </c>
      <c r="E18" s="358" t="s">
        <v>78</v>
      </c>
      <c r="F18" s="41">
        <v>0</v>
      </c>
      <c r="G18" s="358">
        <v>7.9</v>
      </c>
      <c r="H18" s="41">
        <f>VLOOKUP(G18*(-1),HAIESPOF,2)</f>
        <v>10</v>
      </c>
      <c r="I18" s="254"/>
      <c r="J18" s="255">
        <v>0</v>
      </c>
      <c r="K18" s="366">
        <v>7.9</v>
      </c>
      <c r="L18" s="255">
        <f t="shared" si="0"/>
        <v>16</v>
      </c>
      <c r="M18" s="379">
        <v>2.95</v>
      </c>
      <c r="N18" s="258">
        <f t="shared" si="1"/>
        <v>4</v>
      </c>
      <c r="O18" s="360">
        <v>17</v>
      </c>
      <c r="P18" s="176">
        <f t="shared" si="2"/>
        <v>30</v>
      </c>
      <c r="Q18" s="211" t="s">
        <v>28</v>
      </c>
      <c r="R18" s="210"/>
      <c r="S18" s="398" t="e">
        <f t="shared" si="3"/>
        <v>#VALUE!</v>
      </c>
      <c r="T18" s="398">
        <f t="shared" si="4"/>
        <v>14</v>
      </c>
      <c r="U18" s="398">
        <f t="shared" si="5"/>
        <v>5</v>
      </c>
      <c r="V18" s="398">
        <f t="shared" si="6"/>
        <v>29</v>
      </c>
      <c r="W18" s="398">
        <f t="shared" si="7"/>
        <v>17</v>
      </c>
      <c r="X18" s="341">
        <v>30</v>
      </c>
    </row>
    <row r="19" spans="1:24" s="45" customFormat="1" ht="15.75" customHeight="1">
      <c r="A19" s="416" t="s">
        <v>144</v>
      </c>
      <c r="B19" s="428" t="s">
        <v>119</v>
      </c>
      <c r="C19" s="416" t="s">
        <v>120</v>
      </c>
      <c r="D19" s="401" t="s">
        <v>81</v>
      </c>
      <c r="E19" s="358" t="s">
        <v>78</v>
      </c>
      <c r="F19" s="41">
        <v>0</v>
      </c>
      <c r="G19" s="358">
        <v>7.7</v>
      </c>
      <c r="H19" s="41">
        <f>VLOOKUP(G19*(-1),HAIESPOF,2)</f>
        <v>12</v>
      </c>
      <c r="I19" s="254"/>
      <c r="J19" s="255">
        <v>0</v>
      </c>
      <c r="K19" s="366">
        <v>7</v>
      </c>
      <c r="L19" s="255">
        <f t="shared" si="0"/>
        <v>11</v>
      </c>
      <c r="M19" s="379">
        <v>3</v>
      </c>
      <c r="N19" s="258">
        <f t="shared" si="1"/>
        <v>4</v>
      </c>
      <c r="O19" s="360">
        <v>18</v>
      </c>
      <c r="P19" s="176">
        <f t="shared" si="2"/>
        <v>27</v>
      </c>
      <c r="Q19" s="211" t="s">
        <v>28</v>
      </c>
      <c r="R19" s="210"/>
      <c r="S19" s="398" t="e">
        <f t="shared" si="3"/>
        <v>#VALUE!</v>
      </c>
      <c r="T19" s="398">
        <f t="shared" si="4"/>
        <v>12</v>
      </c>
      <c r="U19" s="398">
        <f t="shared" si="5"/>
        <v>21</v>
      </c>
      <c r="V19" s="398">
        <f t="shared" si="6"/>
        <v>28</v>
      </c>
      <c r="W19" s="398">
        <f t="shared" si="7"/>
        <v>18</v>
      </c>
      <c r="X19" s="341">
        <v>27</v>
      </c>
    </row>
    <row r="20" spans="1:24" s="45" customFormat="1" ht="15.75" customHeight="1">
      <c r="A20" s="416" t="s">
        <v>381</v>
      </c>
      <c r="B20" s="428" t="s">
        <v>376</v>
      </c>
      <c r="C20" s="416" t="s">
        <v>341</v>
      </c>
      <c r="D20" s="401" t="s">
        <v>86</v>
      </c>
      <c r="E20" s="358">
        <v>6.2</v>
      </c>
      <c r="F20" s="41">
        <f>VLOOKUP(E20*(-1),VITPOF,2)</f>
        <v>7</v>
      </c>
      <c r="G20" s="358" t="s">
        <v>78</v>
      </c>
      <c r="H20" s="41">
        <v>1</v>
      </c>
      <c r="I20" s="254"/>
      <c r="J20" s="255">
        <v>0</v>
      </c>
      <c r="K20" s="366">
        <v>7.1</v>
      </c>
      <c r="L20" s="255">
        <f t="shared" si="0"/>
        <v>12</v>
      </c>
      <c r="M20" s="379">
        <v>3.65</v>
      </c>
      <c r="N20" s="258">
        <f t="shared" si="1"/>
        <v>6</v>
      </c>
      <c r="O20" s="360">
        <v>19</v>
      </c>
      <c r="P20" s="176">
        <f t="shared" si="2"/>
        <v>26</v>
      </c>
      <c r="Q20" s="211" t="s">
        <v>28</v>
      </c>
      <c r="R20" s="210"/>
      <c r="S20" s="398">
        <f t="shared" si="3"/>
        <v>10</v>
      </c>
      <c r="T20" s="398" t="e">
        <f t="shared" si="4"/>
        <v>#VALUE!</v>
      </c>
      <c r="U20" s="398">
        <f t="shared" si="5"/>
        <v>19</v>
      </c>
      <c r="V20" s="398">
        <f t="shared" si="6"/>
        <v>18</v>
      </c>
      <c r="W20" s="398">
        <f t="shared" si="7"/>
        <v>19</v>
      </c>
      <c r="X20" s="341">
        <v>26</v>
      </c>
    </row>
    <row r="21" spans="1:24" s="45" customFormat="1" ht="15.75" customHeight="1">
      <c r="A21" s="416" t="s">
        <v>143</v>
      </c>
      <c r="B21" s="428" t="s">
        <v>117</v>
      </c>
      <c r="C21" s="416" t="s">
        <v>118</v>
      </c>
      <c r="D21" s="401" t="s">
        <v>81</v>
      </c>
      <c r="E21" s="358">
        <v>6.8</v>
      </c>
      <c r="F21" s="41">
        <f>VLOOKUP(E21*(-1),VITPOF,2)</f>
        <v>4</v>
      </c>
      <c r="G21" s="358" t="s">
        <v>78</v>
      </c>
      <c r="H21" s="41">
        <v>1</v>
      </c>
      <c r="I21" s="254"/>
      <c r="J21" s="255">
        <v>0</v>
      </c>
      <c r="K21" s="366">
        <v>7.2</v>
      </c>
      <c r="L21" s="255">
        <f t="shared" si="0"/>
        <v>12</v>
      </c>
      <c r="M21" s="379">
        <v>4.0999999999999996</v>
      </c>
      <c r="N21" s="258">
        <f t="shared" si="1"/>
        <v>8</v>
      </c>
      <c r="O21" s="360">
        <v>20</v>
      </c>
      <c r="P21" s="176">
        <f t="shared" si="2"/>
        <v>25</v>
      </c>
      <c r="Q21" s="211" t="s">
        <v>28</v>
      </c>
      <c r="R21" s="6"/>
      <c r="S21" s="398">
        <f t="shared" si="3"/>
        <v>16</v>
      </c>
      <c r="T21" s="398" t="e">
        <f t="shared" si="4"/>
        <v>#VALUE!</v>
      </c>
      <c r="U21" s="398">
        <f t="shared" si="5"/>
        <v>16</v>
      </c>
      <c r="V21" s="398">
        <f t="shared" si="6"/>
        <v>10</v>
      </c>
      <c r="W21" s="398">
        <f t="shared" si="7"/>
        <v>20</v>
      </c>
      <c r="X21" s="341">
        <v>25</v>
      </c>
    </row>
    <row r="22" spans="1:24" s="45" customFormat="1" ht="15.75" customHeight="1">
      <c r="A22" s="416" t="s">
        <v>288</v>
      </c>
      <c r="B22" s="428" t="s">
        <v>275</v>
      </c>
      <c r="C22" s="416" t="s">
        <v>276</v>
      </c>
      <c r="D22" s="401" t="s">
        <v>85</v>
      </c>
      <c r="E22" s="358">
        <v>6.6</v>
      </c>
      <c r="F22" s="41">
        <f>VLOOKUP(E22*(-1),VITPOF,2)</f>
        <v>5</v>
      </c>
      <c r="G22" s="358" t="s">
        <v>78</v>
      </c>
      <c r="H22" s="41">
        <v>1</v>
      </c>
      <c r="I22" s="254"/>
      <c r="J22" s="255">
        <v>0</v>
      </c>
      <c r="K22" s="366">
        <v>6.9</v>
      </c>
      <c r="L22" s="255">
        <f t="shared" si="0"/>
        <v>11</v>
      </c>
      <c r="M22" s="379">
        <v>4.0999999999999996</v>
      </c>
      <c r="N22" s="258">
        <f t="shared" si="1"/>
        <v>8</v>
      </c>
      <c r="O22" s="360">
        <v>20</v>
      </c>
      <c r="P22" s="176">
        <f t="shared" si="2"/>
        <v>25</v>
      </c>
      <c r="Q22" s="211" t="s">
        <v>28</v>
      </c>
      <c r="R22" s="6"/>
      <c r="S22" s="398">
        <f t="shared" si="3"/>
        <v>12</v>
      </c>
      <c r="T22" s="398" t="e">
        <f t="shared" si="4"/>
        <v>#VALUE!</v>
      </c>
      <c r="U22" s="398">
        <f t="shared" si="5"/>
        <v>24</v>
      </c>
      <c r="V22" s="398">
        <f t="shared" si="6"/>
        <v>10</v>
      </c>
      <c r="W22" s="398">
        <f t="shared" si="7"/>
        <v>20</v>
      </c>
      <c r="X22" s="341">
        <v>25</v>
      </c>
    </row>
    <row r="23" spans="1:24" s="45" customFormat="1" ht="15.75" customHeight="1">
      <c r="A23" s="416" t="s">
        <v>139</v>
      </c>
      <c r="B23" s="428" t="s">
        <v>109</v>
      </c>
      <c r="C23" s="416" t="s">
        <v>110</v>
      </c>
      <c r="D23" s="401" t="s">
        <v>81</v>
      </c>
      <c r="E23" s="358" t="s">
        <v>78</v>
      </c>
      <c r="F23" s="41">
        <v>0</v>
      </c>
      <c r="G23" s="358">
        <v>7.1</v>
      </c>
      <c r="H23" s="41">
        <f>VLOOKUP(G23*(-1),HAIESPOF,2)</f>
        <v>16</v>
      </c>
      <c r="I23" s="254"/>
      <c r="J23" s="255">
        <v>0</v>
      </c>
      <c r="K23" s="366">
        <v>6.04</v>
      </c>
      <c r="L23" s="255">
        <f t="shared" si="0"/>
        <v>6</v>
      </c>
      <c r="M23" s="379">
        <v>2.6</v>
      </c>
      <c r="N23" s="258">
        <f t="shared" si="1"/>
        <v>3</v>
      </c>
      <c r="O23" s="360">
        <v>20</v>
      </c>
      <c r="P23" s="176">
        <f t="shared" si="2"/>
        <v>25</v>
      </c>
      <c r="Q23" s="211" t="s">
        <v>28</v>
      </c>
      <c r="R23" s="6"/>
      <c r="S23" s="398" t="e">
        <f t="shared" si="3"/>
        <v>#VALUE!</v>
      </c>
      <c r="T23" s="398">
        <f t="shared" si="4"/>
        <v>8</v>
      </c>
      <c r="U23" s="398">
        <f t="shared" si="5"/>
        <v>31</v>
      </c>
      <c r="V23" s="398">
        <f t="shared" si="6"/>
        <v>31</v>
      </c>
      <c r="W23" s="398">
        <f t="shared" si="7"/>
        <v>20</v>
      </c>
      <c r="X23" s="341">
        <v>25</v>
      </c>
    </row>
    <row r="24" spans="1:24" s="45" customFormat="1" ht="15.75" customHeight="1">
      <c r="A24" s="416" t="s">
        <v>487</v>
      </c>
      <c r="B24" s="428" t="s">
        <v>485</v>
      </c>
      <c r="C24" s="416" t="s">
        <v>486</v>
      </c>
      <c r="D24" s="401" t="s">
        <v>484</v>
      </c>
      <c r="E24" s="358" t="s">
        <v>78</v>
      </c>
      <c r="F24" s="41">
        <v>0</v>
      </c>
      <c r="G24" s="358">
        <v>7.7</v>
      </c>
      <c r="H24" s="41">
        <f>VLOOKUP(G24*(-1),HAIESPOF,2)</f>
        <v>12</v>
      </c>
      <c r="I24" s="254"/>
      <c r="J24" s="255">
        <v>0</v>
      </c>
      <c r="K24" s="366">
        <v>6.1</v>
      </c>
      <c r="L24" s="255">
        <f t="shared" si="0"/>
        <v>7</v>
      </c>
      <c r="M24" s="379">
        <v>3.25</v>
      </c>
      <c r="N24" s="258">
        <f t="shared" si="1"/>
        <v>5</v>
      </c>
      <c r="O24" s="360">
        <v>23</v>
      </c>
      <c r="P24" s="176">
        <f t="shared" si="2"/>
        <v>24</v>
      </c>
      <c r="Q24" s="211" t="s">
        <v>28</v>
      </c>
      <c r="R24" s="210"/>
      <c r="S24" s="398" t="e">
        <f t="shared" si="3"/>
        <v>#VALUE!</v>
      </c>
      <c r="T24" s="398">
        <f t="shared" si="4"/>
        <v>12</v>
      </c>
      <c r="U24" s="398">
        <f t="shared" si="5"/>
        <v>30</v>
      </c>
      <c r="V24" s="398">
        <f t="shared" si="6"/>
        <v>23</v>
      </c>
      <c r="W24" s="398">
        <f t="shared" si="7"/>
        <v>23</v>
      </c>
      <c r="X24" s="341">
        <v>24</v>
      </c>
    </row>
    <row r="25" spans="1:24" s="45" customFormat="1" ht="15.75" customHeight="1">
      <c r="A25" s="416" t="s">
        <v>141</v>
      </c>
      <c r="B25" s="428" t="s">
        <v>113</v>
      </c>
      <c r="C25" s="416" t="s">
        <v>114</v>
      </c>
      <c r="D25" s="401" t="s">
        <v>81</v>
      </c>
      <c r="E25" s="358">
        <v>6.1</v>
      </c>
      <c r="F25" s="41">
        <f>VLOOKUP(E25*(-1),VITPOF,2)</f>
        <v>8</v>
      </c>
      <c r="G25" s="358" t="s">
        <v>78</v>
      </c>
      <c r="H25" s="41">
        <v>1</v>
      </c>
      <c r="I25" s="254"/>
      <c r="J25" s="255">
        <v>0</v>
      </c>
      <c r="K25" s="366">
        <v>7</v>
      </c>
      <c r="L25" s="255">
        <f t="shared" si="0"/>
        <v>11</v>
      </c>
      <c r="M25" s="379">
        <v>3.1</v>
      </c>
      <c r="N25" s="258">
        <f t="shared" si="1"/>
        <v>4</v>
      </c>
      <c r="O25" s="360">
        <v>23</v>
      </c>
      <c r="P25" s="176">
        <f t="shared" si="2"/>
        <v>24</v>
      </c>
      <c r="Q25" s="211" t="s">
        <v>28</v>
      </c>
      <c r="R25" s="210"/>
      <c r="S25" s="398">
        <f t="shared" si="3"/>
        <v>8</v>
      </c>
      <c r="T25" s="398" t="e">
        <f t="shared" si="4"/>
        <v>#VALUE!</v>
      </c>
      <c r="U25" s="398">
        <f t="shared" si="5"/>
        <v>21</v>
      </c>
      <c r="V25" s="398">
        <f t="shared" si="6"/>
        <v>25</v>
      </c>
      <c r="W25" s="398">
        <f t="shared" si="7"/>
        <v>23</v>
      </c>
      <c r="X25" s="341">
        <v>24</v>
      </c>
    </row>
    <row r="26" spans="1:24" s="45" customFormat="1" ht="15.75" customHeight="1">
      <c r="A26" s="416" t="s">
        <v>140</v>
      </c>
      <c r="B26" s="428" t="s">
        <v>111</v>
      </c>
      <c r="C26" s="416" t="s">
        <v>112</v>
      </c>
      <c r="D26" s="401" t="s">
        <v>81</v>
      </c>
      <c r="E26" s="358">
        <v>6.5</v>
      </c>
      <c r="F26" s="41">
        <f>VLOOKUP(E26*(-1),VITPOF,2)</f>
        <v>5</v>
      </c>
      <c r="G26" s="358" t="s">
        <v>78</v>
      </c>
      <c r="H26" s="41">
        <v>1</v>
      </c>
      <c r="I26" s="254"/>
      <c r="J26" s="255">
        <v>0</v>
      </c>
      <c r="K26" s="366">
        <v>6.7</v>
      </c>
      <c r="L26" s="255">
        <f t="shared" si="0"/>
        <v>10</v>
      </c>
      <c r="M26" s="379">
        <v>3.9</v>
      </c>
      <c r="N26" s="258">
        <f t="shared" si="1"/>
        <v>7</v>
      </c>
      <c r="O26" s="360">
        <v>25</v>
      </c>
      <c r="P26" s="176">
        <f t="shared" si="2"/>
        <v>23</v>
      </c>
      <c r="Q26" s="211" t="s">
        <v>28</v>
      </c>
      <c r="R26" s="210"/>
      <c r="S26" s="398">
        <f t="shared" si="3"/>
        <v>11</v>
      </c>
      <c r="T26" s="398" t="e">
        <f t="shared" si="4"/>
        <v>#VALUE!</v>
      </c>
      <c r="U26" s="398">
        <f t="shared" si="5"/>
        <v>25</v>
      </c>
      <c r="V26" s="398">
        <f t="shared" si="6"/>
        <v>15</v>
      </c>
      <c r="W26" s="398">
        <f t="shared" si="7"/>
        <v>25</v>
      </c>
      <c r="X26" s="341">
        <v>23</v>
      </c>
    </row>
    <row r="27" spans="1:24" s="45" customFormat="1" ht="15.75" customHeight="1">
      <c r="A27" s="416" t="s">
        <v>137</v>
      </c>
      <c r="B27" s="428" t="s">
        <v>105</v>
      </c>
      <c r="C27" s="416" t="s">
        <v>106</v>
      </c>
      <c r="D27" s="401" t="s">
        <v>81</v>
      </c>
      <c r="E27" s="358" t="s">
        <v>78</v>
      </c>
      <c r="F27" s="41">
        <v>0</v>
      </c>
      <c r="G27" s="358">
        <v>7.5</v>
      </c>
      <c r="H27" s="41">
        <f>VLOOKUP(G27*(-1),HAIESPOF,2)</f>
        <v>13</v>
      </c>
      <c r="I27" s="254"/>
      <c r="J27" s="255">
        <v>0</v>
      </c>
      <c r="K27" s="366">
        <v>5.87</v>
      </c>
      <c r="L27" s="255">
        <f t="shared" si="0"/>
        <v>5</v>
      </c>
      <c r="M27" s="379">
        <v>3.1</v>
      </c>
      <c r="N27" s="258">
        <f t="shared" si="1"/>
        <v>4</v>
      </c>
      <c r="O27" s="360">
        <v>26</v>
      </c>
      <c r="P27" s="176">
        <f t="shared" si="2"/>
        <v>22</v>
      </c>
      <c r="Q27" s="211" t="s">
        <v>28</v>
      </c>
      <c r="R27" s="210"/>
      <c r="S27" s="398" t="e">
        <f t="shared" si="3"/>
        <v>#VALUE!</v>
      </c>
      <c r="T27" s="398">
        <f t="shared" si="4"/>
        <v>11</v>
      </c>
      <c r="U27" s="398">
        <f t="shared" si="5"/>
        <v>33</v>
      </c>
      <c r="V27" s="398">
        <f t="shared" si="6"/>
        <v>25</v>
      </c>
      <c r="W27" s="398">
        <f t="shared" si="7"/>
        <v>26</v>
      </c>
      <c r="X27" s="341">
        <v>22</v>
      </c>
    </row>
    <row r="28" spans="1:24" s="45" customFormat="1" ht="15.75" customHeight="1">
      <c r="A28" s="416" t="s">
        <v>147</v>
      </c>
      <c r="B28" s="428" t="s">
        <v>124</v>
      </c>
      <c r="C28" s="416" t="s">
        <v>125</v>
      </c>
      <c r="D28" s="401" t="s">
        <v>81</v>
      </c>
      <c r="E28" s="358">
        <v>6.8</v>
      </c>
      <c r="F28" s="41">
        <f>VLOOKUP(E28*(-1),VITPOF,2)</f>
        <v>4</v>
      </c>
      <c r="G28" s="358" t="s">
        <v>78</v>
      </c>
      <c r="H28" s="41">
        <v>1</v>
      </c>
      <c r="I28" s="254"/>
      <c r="J28" s="255">
        <v>0</v>
      </c>
      <c r="K28" s="366">
        <v>6.3</v>
      </c>
      <c r="L28" s="255">
        <f t="shared" si="0"/>
        <v>8</v>
      </c>
      <c r="M28" s="379">
        <v>4</v>
      </c>
      <c r="N28" s="258">
        <f t="shared" si="1"/>
        <v>8</v>
      </c>
      <c r="O28" s="360">
        <v>27</v>
      </c>
      <c r="P28" s="176">
        <f t="shared" si="2"/>
        <v>21</v>
      </c>
      <c r="Q28" s="211" t="s">
        <v>28</v>
      </c>
      <c r="R28" s="210"/>
      <c r="S28" s="398">
        <f t="shared" si="3"/>
        <v>16</v>
      </c>
      <c r="T28" s="398" t="e">
        <f t="shared" si="4"/>
        <v>#VALUE!</v>
      </c>
      <c r="U28" s="398">
        <f t="shared" si="5"/>
        <v>28</v>
      </c>
      <c r="V28" s="398">
        <f t="shared" si="6"/>
        <v>13</v>
      </c>
      <c r="W28" s="398">
        <f t="shared" si="7"/>
        <v>27</v>
      </c>
      <c r="X28" s="341">
        <v>21</v>
      </c>
    </row>
    <row r="29" spans="1:24" s="45" customFormat="1" ht="15.75" customHeight="1">
      <c r="A29" s="416" t="s">
        <v>142</v>
      </c>
      <c r="B29" s="428" t="s">
        <v>115</v>
      </c>
      <c r="C29" s="416" t="s">
        <v>116</v>
      </c>
      <c r="D29" s="401" t="s">
        <v>81</v>
      </c>
      <c r="E29" s="358" t="s">
        <v>78</v>
      </c>
      <c r="F29" s="41">
        <v>0</v>
      </c>
      <c r="G29" s="358">
        <v>8.9</v>
      </c>
      <c r="H29" s="41">
        <f>VLOOKUP(G29*(-1),HAIESPOF,2)</f>
        <v>3</v>
      </c>
      <c r="I29" s="254"/>
      <c r="J29" s="255">
        <v>0</v>
      </c>
      <c r="K29" s="366">
        <v>7.1</v>
      </c>
      <c r="L29" s="255">
        <f t="shared" si="0"/>
        <v>12</v>
      </c>
      <c r="M29" s="379">
        <v>3.65</v>
      </c>
      <c r="N29" s="258">
        <f t="shared" si="1"/>
        <v>6</v>
      </c>
      <c r="O29" s="360">
        <v>27</v>
      </c>
      <c r="P29" s="176">
        <f t="shared" si="2"/>
        <v>21</v>
      </c>
      <c r="Q29" s="211" t="s">
        <v>28</v>
      </c>
      <c r="R29" s="210"/>
      <c r="S29" s="398" t="e">
        <f t="shared" si="3"/>
        <v>#VALUE!</v>
      </c>
      <c r="T29" s="398">
        <f t="shared" si="4"/>
        <v>17</v>
      </c>
      <c r="U29" s="398">
        <f t="shared" si="5"/>
        <v>19</v>
      </c>
      <c r="V29" s="398">
        <f t="shared" si="6"/>
        <v>18</v>
      </c>
      <c r="W29" s="398">
        <f t="shared" si="7"/>
        <v>27</v>
      </c>
      <c r="X29" s="341">
        <v>21</v>
      </c>
    </row>
    <row r="30" spans="1:24" s="45" customFormat="1" ht="15.75" customHeight="1">
      <c r="A30" s="426" t="s">
        <v>382</v>
      </c>
      <c r="B30" s="428" t="s">
        <v>377</v>
      </c>
      <c r="C30" s="426" t="s">
        <v>378</v>
      </c>
      <c r="D30" s="401" t="s">
        <v>86</v>
      </c>
      <c r="E30" s="358">
        <v>6.7</v>
      </c>
      <c r="F30" s="41">
        <f>VLOOKUP(E30*(-1),VITPOF,2)</f>
        <v>4</v>
      </c>
      <c r="G30" s="358" t="s">
        <v>78</v>
      </c>
      <c r="H30" s="41">
        <v>1</v>
      </c>
      <c r="I30" s="254"/>
      <c r="J30" s="255">
        <v>0</v>
      </c>
      <c r="K30" s="366">
        <v>7.2</v>
      </c>
      <c r="L30" s="255">
        <f t="shared" si="0"/>
        <v>12</v>
      </c>
      <c r="M30" s="379">
        <v>2.5</v>
      </c>
      <c r="N30" s="258">
        <f t="shared" si="1"/>
        <v>3</v>
      </c>
      <c r="O30" s="360">
        <v>29</v>
      </c>
      <c r="P30" s="176">
        <f t="shared" si="2"/>
        <v>20</v>
      </c>
      <c r="Q30" s="211" t="s">
        <v>28</v>
      </c>
      <c r="R30" s="210"/>
      <c r="S30" s="398">
        <f t="shared" si="3"/>
        <v>14</v>
      </c>
      <c r="T30" s="398" t="e">
        <f t="shared" si="4"/>
        <v>#VALUE!</v>
      </c>
      <c r="U30" s="398">
        <f t="shared" si="5"/>
        <v>16</v>
      </c>
      <c r="V30" s="398">
        <f t="shared" si="6"/>
        <v>33</v>
      </c>
      <c r="W30" s="398">
        <f t="shared" si="7"/>
        <v>29</v>
      </c>
      <c r="X30" s="341">
        <v>20</v>
      </c>
    </row>
    <row r="31" spans="1:24" s="45" customFormat="1" ht="15.75" customHeight="1">
      <c r="A31" s="402">
        <v>2420739</v>
      </c>
      <c r="B31" s="428" t="s">
        <v>529</v>
      </c>
      <c r="C31" s="400" t="s">
        <v>421</v>
      </c>
      <c r="D31" s="401" t="s">
        <v>86</v>
      </c>
      <c r="E31" s="358">
        <v>6.7</v>
      </c>
      <c r="F31" s="41">
        <f>VLOOKUP(E31*(-1),VITPOF,2)</f>
        <v>4</v>
      </c>
      <c r="G31" s="358" t="s">
        <v>78</v>
      </c>
      <c r="H31" s="41">
        <v>1</v>
      </c>
      <c r="I31" s="254"/>
      <c r="J31" s="255">
        <v>0</v>
      </c>
      <c r="K31" s="366">
        <v>6.4</v>
      </c>
      <c r="L31" s="255">
        <f t="shared" si="0"/>
        <v>8</v>
      </c>
      <c r="M31" s="379">
        <v>3.35</v>
      </c>
      <c r="N31" s="258">
        <f t="shared" si="1"/>
        <v>5</v>
      </c>
      <c r="O31" s="360">
        <v>30</v>
      </c>
      <c r="P31" s="176">
        <f t="shared" si="2"/>
        <v>18</v>
      </c>
      <c r="Q31" s="211" t="s">
        <v>28</v>
      </c>
      <c r="R31" s="210"/>
      <c r="S31" s="398">
        <f t="shared" si="3"/>
        <v>14</v>
      </c>
      <c r="T31" s="398" t="e">
        <f t="shared" si="4"/>
        <v>#VALUE!</v>
      </c>
      <c r="U31" s="398">
        <f t="shared" si="5"/>
        <v>27</v>
      </c>
      <c r="V31" s="398">
        <f t="shared" si="6"/>
        <v>22</v>
      </c>
      <c r="W31" s="398">
        <f t="shared" si="7"/>
        <v>30</v>
      </c>
      <c r="X31" s="341">
        <v>18</v>
      </c>
    </row>
    <row r="32" spans="1:24" s="45" customFormat="1" ht="15.75" customHeight="1">
      <c r="A32" s="416" t="s">
        <v>131</v>
      </c>
      <c r="B32" s="428" t="s">
        <v>93</v>
      </c>
      <c r="C32" s="416" t="s">
        <v>94</v>
      </c>
      <c r="D32" s="401" t="s">
        <v>81</v>
      </c>
      <c r="E32" s="358" t="s">
        <v>78</v>
      </c>
      <c r="F32" s="41">
        <v>0</v>
      </c>
      <c r="G32" s="358">
        <v>8.1</v>
      </c>
      <c r="H32" s="41">
        <f>VLOOKUP(G32*(-1),HAIESPOF,2)</f>
        <v>8</v>
      </c>
      <c r="I32" s="254"/>
      <c r="J32" s="255">
        <v>0</v>
      </c>
      <c r="K32" s="366">
        <v>5.57</v>
      </c>
      <c r="L32" s="255">
        <f t="shared" si="0"/>
        <v>4</v>
      </c>
      <c r="M32" s="379">
        <v>3.25</v>
      </c>
      <c r="N32" s="258">
        <f t="shared" si="1"/>
        <v>5</v>
      </c>
      <c r="O32" s="360">
        <v>31</v>
      </c>
      <c r="P32" s="176">
        <f t="shared" si="2"/>
        <v>17</v>
      </c>
      <c r="Q32" s="211" t="s">
        <v>28</v>
      </c>
      <c r="R32" s="210"/>
      <c r="S32" s="398" t="e">
        <f t="shared" si="3"/>
        <v>#VALUE!</v>
      </c>
      <c r="T32" s="398">
        <f t="shared" si="4"/>
        <v>15</v>
      </c>
      <c r="U32" s="398">
        <f t="shared" si="5"/>
        <v>34</v>
      </c>
      <c r="V32" s="398">
        <f t="shared" si="6"/>
        <v>23</v>
      </c>
      <c r="W32" s="398">
        <f t="shared" si="7"/>
        <v>31</v>
      </c>
      <c r="X32" s="341">
        <v>17</v>
      </c>
    </row>
    <row r="33" spans="1:24" s="45" customFormat="1" ht="15.75" customHeight="1">
      <c r="A33" s="416" t="s">
        <v>129</v>
      </c>
      <c r="B33" s="428" t="s">
        <v>89</v>
      </c>
      <c r="C33" s="416" t="s">
        <v>90</v>
      </c>
      <c r="D33" s="401" t="s">
        <v>81</v>
      </c>
      <c r="E33" s="358">
        <v>6.6</v>
      </c>
      <c r="F33" s="41">
        <f>VLOOKUP(E33*(-1),VITPOF,2)</f>
        <v>5</v>
      </c>
      <c r="G33" s="358" t="s">
        <v>78</v>
      </c>
      <c r="H33" s="41">
        <v>1</v>
      </c>
      <c r="I33" s="254"/>
      <c r="J33" s="255">
        <v>0</v>
      </c>
      <c r="K33" s="366">
        <v>6.3</v>
      </c>
      <c r="L33" s="255">
        <f t="shared" si="0"/>
        <v>8</v>
      </c>
      <c r="M33" s="379">
        <v>2</v>
      </c>
      <c r="N33" s="258">
        <f t="shared" si="1"/>
        <v>2</v>
      </c>
      <c r="O33" s="360">
        <v>32</v>
      </c>
      <c r="P33" s="176">
        <f t="shared" si="2"/>
        <v>16</v>
      </c>
      <c r="Q33" s="211" t="s">
        <v>28</v>
      </c>
      <c r="R33" s="210"/>
      <c r="S33" s="398">
        <f t="shared" si="3"/>
        <v>12</v>
      </c>
      <c r="T33" s="398" t="e">
        <f t="shared" si="4"/>
        <v>#VALUE!</v>
      </c>
      <c r="U33" s="398">
        <f t="shared" si="5"/>
        <v>28</v>
      </c>
      <c r="V33" s="398">
        <f t="shared" si="6"/>
        <v>35</v>
      </c>
      <c r="W33" s="398">
        <f t="shared" si="7"/>
        <v>32</v>
      </c>
      <c r="X33" s="341">
        <v>16</v>
      </c>
    </row>
    <row r="34" spans="1:24" s="45" customFormat="1" ht="15.75" customHeight="1">
      <c r="A34" s="416" t="s">
        <v>148</v>
      </c>
      <c r="B34" s="428" t="s">
        <v>126</v>
      </c>
      <c r="C34" s="416" t="s">
        <v>127</v>
      </c>
      <c r="D34" s="401" t="s">
        <v>81</v>
      </c>
      <c r="E34" s="358" t="s">
        <v>78</v>
      </c>
      <c r="F34" s="41">
        <v>0</v>
      </c>
      <c r="G34" s="358">
        <v>10.4</v>
      </c>
      <c r="H34" s="41">
        <v>1</v>
      </c>
      <c r="I34" s="254"/>
      <c r="J34" s="255">
        <v>0</v>
      </c>
      <c r="K34" s="366">
        <v>7</v>
      </c>
      <c r="L34" s="255">
        <f t="shared" si="0"/>
        <v>11</v>
      </c>
      <c r="M34" s="379">
        <v>2.6</v>
      </c>
      <c r="N34" s="258">
        <f t="shared" si="1"/>
        <v>3</v>
      </c>
      <c r="O34" s="360">
        <v>33</v>
      </c>
      <c r="P34" s="176">
        <f t="shared" si="2"/>
        <v>15</v>
      </c>
      <c r="Q34" s="211" t="s">
        <v>28</v>
      </c>
      <c r="R34" s="210"/>
      <c r="S34" s="398" t="e">
        <f t="shared" si="3"/>
        <v>#VALUE!</v>
      </c>
      <c r="T34" s="398">
        <f t="shared" si="4"/>
        <v>18</v>
      </c>
      <c r="U34" s="398">
        <f t="shared" si="5"/>
        <v>21</v>
      </c>
      <c r="V34" s="398">
        <f t="shared" si="6"/>
        <v>31</v>
      </c>
      <c r="W34" s="398">
        <f t="shared" si="7"/>
        <v>33</v>
      </c>
      <c r="X34" s="341">
        <v>15</v>
      </c>
    </row>
    <row r="35" spans="1:24" s="45" customFormat="1" ht="15.75" customHeight="1">
      <c r="A35" s="416" t="s">
        <v>425</v>
      </c>
      <c r="B35" s="428" t="s">
        <v>422</v>
      </c>
      <c r="C35" s="416" t="s">
        <v>423</v>
      </c>
      <c r="D35" s="401" t="s">
        <v>84</v>
      </c>
      <c r="E35" s="358">
        <v>6.1</v>
      </c>
      <c r="F35" s="41">
        <f>VLOOKUP(E35*(-1),VITPOF,2)</f>
        <v>8</v>
      </c>
      <c r="G35" s="358" t="s">
        <v>78</v>
      </c>
      <c r="H35" s="41">
        <v>1</v>
      </c>
      <c r="I35" s="254"/>
      <c r="J35" s="255">
        <v>0</v>
      </c>
      <c r="K35" s="366" t="s">
        <v>78</v>
      </c>
      <c r="L35" s="255">
        <v>1</v>
      </c>
      <c r="M35" s="379">
        <v>2.8</v>
      </c>
      <c r="N35" s="258">
        <f t="shared" si="1"/>
        <v>4</v>
      </c>
      <c r="O35" s="360">
        <v>34</v>
      </c>
      <c r="P35" s="176">
        <f t="shared" si="2"/>
        <v>14</v>
      </c>
      <c r="Q35" s="211" t="s">
        <v>28</v>
      </c>
      <c r="R35" s="210"/>
      <c r="S35" s="398">
        <f t="shared" si="3"/>
        <v>8</v>
      </c>
      <c r="T35" s="398" t="e">
        <f t="shared" si="4"/>
        <v>#VALUE!</v>
      </c>
      <c r="U35" s="398" t="e">
        <f t="shared" si="5"/>
        <v>#VALUE!</v>
      </c>
      <c r="V35" s="398">
        <f t="shared" si="6"/>
        <v>30</v>
      </c>
      <c r="W35" s="398">
        <f t="shared" si="7"/>
        <v>34</v>
      </c>
      <c r="X35" s="341">
        <v>14</v>
      </c>
    </row>
    <row r="36" spans="1:24" s="45" customFormat="1" ht="15.75" customHeight="1">
      <c r="A36" s="416" t="s">
        <v>135</v>
      </c>
      <c r="B36" s="428" t="s">
        <v>101</v>
      </c>
      <c r="C36" s="416" t="s">
        <v>102</v>
      </c>
      <c r="D36" s="401" t="s">
        <v>81</v>
      </c>
      <c r="E36" s="358" t="s">
        <v>78</v>
      </c>
      <c r="F36" s="41">
        <v>0</v>
      </c>
      <c r="G36" s="358">
        <v>8.4</v>
      </c>
      <c r="H36" s="41">
        <f>VLOOKUP(G36*(-1),HAIESPOF,2)</f>
        <v>6</v>
      </c>
      <c r="I36" s="254"/>
      <c r="J36" s="255">
        <v>0</v>
      </c>
      <c r="K36" s="366">
        <v>5.89</v>
      </c>
      <c r="L36" s="255">
        <f>VLOOKUP(K36,PENTPOF,2)</f>
        <v>5</v>
      </c>
      <c r="M36" s="379">
        <v>2.0499999999999998</v>
      </c>
      <c r="N36" s="258">
        <f t="shared" si="1"/>
        <v>2</v>
      </c>
      <c r="O36" s="360">
        <v>35</v>
      </c>
      <c r="P36" s="176">
        <f t="shared" si="2"/>
        <v>13</v>
      </c>
      <c r="Q36" s="211" t="s">
        <v>28</v>
      </c>
      <c r="R36" s="210"/>
      <c r="S36" s="398" t="e">
        <f t="shared" si="3"/>
        <v>#VALUE!</v>
      </c>
      <c r="T36" s="398">
        <f t="shared" si="4"/>
        <v>16</v>
      </c>
      <c r="U36" s="398">
        <f t="shared" si="5"/>
        <v>32</v>
      </c>
      <c r="V36" s="398">
        <f t="shared" si="6"/>
        <v>34</v>
      </c>
      <c r="W36" s="398">
        <f t="shared" si="7"/>
        <v>35</v>
      </c>
      <c r="X36" s="341">
        <v>13</v>
      </c>
    </row>
    <row r="37" spans="1:24" s="45" customFormat="1" ht="15.75" customHeight="1">
      <c r="A37" s="416" t="s">
        <v>424</v>
      </c>
      <c r="B37" s="428" t="s">
        <v>419</v>
      </c>
      <c r="C37" s="416" t="s">
        <v>420</v>
      </c>
      <c r="D37" s="401" t="s">
        <v>84</v>
      </c>
      <c r="E37" s="358">
        <v>7</v>
      </c>
      <c r="F37" s="41">
        <f>VLOOKUP(E37*(-1),VITPOF,2)</f>
        <v>3</v>
      </c>
      <c r="G37" s="358" t="s">
        <v>78</v>
      </c>
      <c r="H37" s="41">
        <v>1</v>
      </c>
      <c r="I37" s="254"/>
      <c r="J37" s="255">
        <v>0</v>
      </c>
      <c r="K37" s="366">
        <v>5.5</v>
      </c>
      <c r="L37" s="255">
        <f>VLOOKUP(K37,PENTPOF,2)</f>
        <v>4</v>
      </c>
      <c r="M37" s="379">
        <v>1.8</v>
      </c>
      <c r="N37" s="258">
        <f t="shared" si="1"/>
        <v>2</v>
      </c>
      <c r="O37" s="360">
        <v>36</v>
      </c>
      <c r="P37" s="176">
        <f t="shared" si="2"/>
        <v>10</v>
      </c>
      <c r="Q37" s="211" t="s">
        <v>28</v>
      </c>
      <c r="R37" s="6"/>
      <c r="S37" s="398">
        <f t="shared" si="3"/>
        <v>18</v>
      </c>
      <c r="T37" s="398" t="e">
        <f t="shared" si="4"/>
        <v>#VALUE!</v>
      </c>
      <c r="U37" s="398">
        <f t="shared" si="5"/>
        <v>35</v>
      </c>
      <c r="V37" s="398">
        <f t="shared" si="6"/>
        <v>36</v>
      </c>
      <c r="W37" s="398">
        <f t="shared" si="7"/>
        <v>36</v>
      </c>
      <c r="X37" s="341">
        <v>10</v>
      </c>
    </row>
  </sheetData>
  <sortState ref="A2:X37">
    <sortCondition descending="1" ref="P2:P37"/>
  </sortState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X81"/>
  <sheetViews>
    <sheetView zoomScale="110" zoomScaleNormal="110" workbookViewId="0">
      <pane ySplit="1" topLeftCell="A2" activePane="bottomLeft" state="frozen"/>
      <selection pane="bottomLeft"/>
    </sheetView>
  </sheetViews>
  <sheetFormatPr baseColWidth="10" defaultRowHeight="12"/>
  <cols>
    <col min="1" max="1" width="9.7109375" style="8" bestFit="1" customWidth="1"/>
    <col min="2" max="2" width="25.5703125" style="8" bestFit="1" customWidth="1"/>
    <col min="3" max="3" width="20.7109375" style="8" bestFit="1" customWidth="1"/>
    <col min="4" max="4" width="7.7109375" style="8" bestFit="1" customWidth="1"/>
    <col min="5" max="5" width="5.7109375" style="7" customWidth="1"/>
    <col min="6" max="6" width="3.7109375" style="8" customWidth="1"/>
    <col min="7" max="7" width="5.7109375" style="7" customWidth="1"/>
    <col min="8" max="8" width="3.7109375" style="8" customWidth="1"/>
    <col min="9" max="9" width="5.7109375" style="9" hidden="1" customWidth="1"/>
    <col min="10" max="10" width="3.7109375" style="8" hidden="1" customWidth="1"/>
    <col min="11" max="11" width="5.7109375" style="9" customWidth="1"/>
    <col min="12" max="12" width="3.7109375" style="8" customWidth="1"/>
    <col min="13" max="13" width="5.7109375" style="9" customWidth="1"/>
    <col min="14" max="14" width="3.7109375" style="8" customWidth="1"/>
    <col min="15" max="15" width="5.42578125" style="8" bestFit="1" customWidth="1"/>
    <col min="16" max="16" width="5.7109375" style="10" customWidth="1"/>
    <col min="17" max="17" width="4.42578125" style="8" customWidth="1"/>
    <col min="18" max="18" width="4.42578125" style="6" customWidth="1"/>
    <col min="19" max="23" width="10" style="6" bestFit="1" customWidth="1"/>
    <col min="24" max="24" width="30.140625" style="6" bestFit="1" customWidth="1"/>
    <col min="25" max="16384" width="11.42578125" style="6"/>
  </cols>
  <sheetData>
    <row r="1" spans="1:24" ht="15.75" customHeight="1">
      <c r="A1" s="37" t="s">
        <v>13</v>
      </c>
      <c r="B1" s="391" t="s">
        <v>57</v>
      </c>
      <c r="C1" s="37" t="s">
        <v>11</v>
      </c>
      <c r="D1" s="37" t="s">
        <v>12</v>
      </c>
      <c r="E1" s="38" t="s">
        <v>14</v>
      </c>
      <c r="F1" s="44" t="s">
        <v>15</v>
      </c>
      <c r="G1" s="38" t="s">
        <v>16</v>
      </c>
      <c r="H1" s="44" t="s">
        <v>15</v>
      </c>
      <c r="I1" s="252" t="s">
        <v>17</v>
      </c>
      <c r="J1" s="253" t="s">
        <v>15</v>
      </c>
      <c r="K1" s="252" t="s">
        <v>18</v>
      </c>
      <c r="L1" s="253" t="s">
        <v>15</v>
      </c>
      <c r="M1" s="256" t="s">
        <v>19</v>
      </c>
      <c r="N1" s="257" t="s">
        <v>15</v>
      </c>
      <c r="O1" s="39" t="s">
        <v>55</v>
      </c>
      <c r="P1" s="40" t="s">
        <v>20</v>
      </c>
      <c r="Q1" s="37" t="s">
        <v>21</v>
      </c>
      <c r="S1" s="394" t="s">
        <v>14</v>
      </c>
      <c r="T1" s="394" t="s">
        <v>16</v>
      </c>
      <c r="U1" s="395" t="s">
        <v>18</v>
      </c>
      <c r="V1" s="396" t="s">
        <v>19</v>
      </c>
      <c r="W1" s="176" t="s">
        <v>20</v>
      </c>
      <c r="X1" s="399" t="s">
        <v>83</v>
      </c>
    </row>
    <row r="2" spans="1:24" s="178" customFormat="1" ht="15.75" customHeight="1">
      <c r="A2" s="416" t="s">
        <v>500</v>
      </c>
      <c r="B2" s="428" t="s">
        <v>488</v>
      </c>
      <c r="C2" s="416" t="s">
        <v>242</v>
      </c>
      <c r="D2" s="401" t="s">
        <v>484</v>
      </c>
      <c r="E2" s="358" t="s">
        <v>78</v>
      </c>
      <c r="F2" s="41">
        <v>0</v>
      </c>
      <c r="G2" s="358">
        <v>5.4</v>
      </c>
      <c r="H2" s="41">
        <f>VLOOKUP(G2*(-1),HAIESPOF,2)</f>
        <v>36</v>
      </c>
      <c r="I2" s="254"/>
      <c r="J2" s="255">
        <v>0</v>
      </c>
      <c r="K2" s="366">
        <v>8.4</v>
      </c>
      <c r="L2" s="255">
        <f t="shared" ref="L2:L33" si="0">VLOOKUP(K2,PENTPOF,2)</f>
        <v>18</v>
      </c>
      <c r="M2" s="379">
        <v>7.7</v>
      </c>
      <c r="N2" s="258">
        <f t="shared" ref="N2:N47" si="1">VLOOKUP(M2,MBPOF,2)</f>
        <v>22</v>
      </c>
      <c r="O2" s="360">
        <v>1</v>
      </c>
      <c r="P2" s="176">
        <f t="shared" ref="P2:P33" si="2">F2+H2+J2+L2+N2</f>
        <v>76</v>
      </c>
      <c r="Q2" s="211" t="s">
        <v>50</v>
      </c>
      <c r="R2" s="45"/>
      <c r="S2" s="398" t="e">
        <f t="shared" ref="S2:S33" si="3">RANK(E2,$E$2:$E$50,2)</f>
        <v>#VALUE!</v>
      </c>
      <c r="T2" s="398">
        <f t="shared" ref="T2:T33" si="4">RANK(G2,$G$2:$G$50,2)</f>
        <v>1</v>
      </c>
      <c r="U2" s="398">
        <f t="shared" ref="U2:U33" si="5">RANK(K2,$K$2:$K$50,0)</f>
        <v>2</v>
      </c>
      <c r="V2" s="398">
        <f t="shared" ref="V2:V33" si="6">RANK(M2,$M$2:$M$50,0)</f>
        <v>1</v>
      </c>
      <c r="W2" s="398">
        <f t="shared" ref="W2:W33" si="7">RANK(X2,$X$2:$X$50,0)</f>
        <v>1</v>
      </c>
      <c r="X2" s="178">
        <v>76</v>
      </c>
    </row>
    <row r="3" spans="1:24" s="178" customFormat="1" ht="15.75" customHeight="1">
      <c r="A3" s="416" t="s">
        <v>175</v>
      </c>
      <c r="B3" s="428" t="s">
        <v>159</v>
      </c>
      <c r="C3" s="416" t="s">
        <v>160</v>
      </c>
      <c r="D3" s="401" t="s">
        <v>81</v>
      </c>
      <c r="E3" s="358" t="s">
        <v>78</v>
      </c>
      <c r="F3" s="41">
        <v>0</v>
      </c>
      <c r="G3" s="358">
        <v>6.3</v>
      </c>
      <c r="H3" s="41">
        <f>VLOOKUP(G3*(-1),HAIESPOF,2)</f>
        <v>23</v>
      </c>
      <c r="I3" s="254"/>
      <c r="J3" s="255">
        <v>0</v>
      </c>
      <c r="K3" s="366">
        <v>8.76</v>
      </c>
      <c r="L3" s="255">
        <f t="shared" si="0"/>
        <v>20</v>
      </c>
      <c r="M3" s="379">
        <v>4.7</v>
      </c>
      <c r="N3" s="258">
        <f t="shared" si="1"/>
        <v>10</v>
      </c>
      <c r="O3" s="360">
        <v>2</v>
      </c>
      <c r="P3" s="176">
        <f t="shared" si="2"/>
        <v>53</v>
      </c>
      <c r="Q3" s="211" t="s">
        <v>50</v>
      </c>
      <c r="R3" s="45"/>
      <c r="S3" s="398" t="e">
        <f t="shared" si="3"/>
        <v>#VALUE!</v>
      </c>
      <c r="T3" s="398">
        <f t="shared" si="4"/>
        <v>5</v>
      </c>
      <c r="U3" s="398">
        <f t="shared" si="5"/>
        <v>1</v>
      </c>
      <c r="V3" s="398">
        <f t="shared" si="6"/>
        <v>15</v>
      </c>
      <c r="W3" s="398">
        <f t="shared" si="7"/>
        <v>2</v>
      </c>
      <c r="X3" s="178">
        <v>53</v>
      </c>
    </row>
    <row r="4" spans="1:24" s="178" customFormat="1" ht="15.75" customHeight="1">
      <c r="A4" s="416" t="s">
        <v>507</v>
      </c>
      <c r="B4" s="428" t="s">
        <v>498</v>
      </c>
      <c r="C4" s="416" t="s">
        <v>499</v>
      </c>
      <c r="D4" s="401" t="s">
        <v>484</v>
      </c>
      <c r="E4" s="358" t="s">
        <v>78</v>
      </c>
      <c r="F4" s="41">
        <v>0</v>
      </c>
      <c r="G4" s="358">
        <v>6</v>
      </c>
      <c r="H4" s="41">
        <f>VLOOKUP(G4*(-1),HAIESPOF,2)</f>
        <v>27</v>
      </c>
      <c r="I4" s="254"/>
      <c r="J4" s="255">
        <v>0</v>
      </c>
      <c r="K4" s="366">
        <v>7.6</v>
      </c>
      <c r="L4" s="255">
        <f t="shared" si="0"/>
        <v>14</v>
      </c>
      <c r="M4" s="379">
        <v>4.8499999999999996</v>
      </c>
      <c r="N4" s="258">
        <f t="shared" si="1"/>
        <v>11</v>
      </c>
      <c r="O4" s="360">
        <v>3</v>
      </c>
      <c r="P4" s="176">
        <f t="shared" si="2"/>
        <v>52</v>
      </c>
      <c r="Q4" s="211" t="s">
        <v>50</v>
      </c>
      <c r="R4" s="45"/>
      <c r="S4" s="398" t="e">
        <f t="shared" si="3"/>
        <v>#VALUE!</v>
      </c>
      <c r="T4" s="398">
        <f t="shared" si="4"/>
        <v>2</v>
      </c>
      <c r="U4" s="398">
        <f t="shared" si="5"/>
        <v>13</v>
      </c>
      <c r="V4" s="398">
        <f t="shared" si="6"/>
        <v>11</v>
      </c>
      <c r="W4" s="398">
        <f t="shared" si="7"/>
        <v>3</v>
      </c>
      <c r="X4" s="178">
        <v>52</v>
      </c>
    </row>
    <row r="5" spans="1:24" s="178" customFormat="1" ht="15.75" customHeight="1">
      <c r="A5" s="416" t="s">
        <v>501</v>
      </c>
      <c r="B5" s="428" t="s">
        <v>489</v>
      </c>
      <c r="C5" s="416" t="s">
        <v>490</v>
      </c>
      <c r="D5" s="401" t="s">
        <v>484</v>
      </c>
      <c r="E5" s="358" t="s">
        <v>78</v>
      </c>
      <c r="F5" s="41">
        <v>0</v>
      </c>
      <c r="G5" s="358">
        <v>6</v>
      </c>
      <c r="H5" s="41">
        <f>VLOOKUP(G5*(-1),HAIESPOF,2)</f>
        <v>27</v>
      </c>
      <c r="I5" s="254"/>
      <c r="J5" s="255">
        <v>0</v>
      </c>
      <c r="K5" s="366">
        <v>6.9</v>
      </c>
      <c r="L5" s="255">
        <f t="shared" si="0"/>
        <v>11</v>
      </c>
      <c r="M5" s="379">
        <v>5.25</v>
      </c>
      <c r="N5" s="258">
        <f t="shared" si="1"/>
        <v>13</v>
      </c>
      <c r="O5" s="360">
        <v>4</v>
      </c>
      <c r="P5" s="176">
        <f t="shared" si="2"/>
        <v>51</v>
      </c>
      <c r="Q5" s="211" t="s">
        <v>50</v>
      </c>
      <c r="R5" s="45"/>
      <c r="S5" s="398" t="e">
        <f t="shared" si="3"/>
        <v>#VALUE!</v>
      </c>
      <c r="T5" s="398">
        <f t="shared" si="4"/>
        <v>2</v>
      </c>
      <c r="U5" s="398">
        <f t="shared" si="5"/>
        <v>32</v>
      </c>
      <c r="V5" s="398">
        <f t="shared" si="6"/>
        <v>5</v>
      </c>
      <c r="W5" s="398">
        <f t="shared" si="7"/>
        <v>4</v>
      </c>
      <c r="X5" s="178">
        <v>51</v>
      </c>
    </row>
    <row r="6" spans="1:24" s="178" customFormat="1" ht="15.75" customHeight="1">
      <c r="A6" s="416" t="s">
        <v>176</v>
      </c>
      <c r="B6" s="428" t="s">
        <v>162</v>
      </c>
      <c r="C6" s="416" t="s">
        <v>163</v>
      </c>
      <c r="D6" s="401" t="s">
        <v>81</v>
      </c>
      <c r="E6" s="358">
        <v>5.5</v>
      </c>
      <c r="F6" s="41">
        <f>VLOOKUP(E6*(-1),VITPOF,2)</f>
        <v>16</v>
      </c>
      <c r="G6" s="358" t="s">
        <v>78</v>
      </c>
      <c r="H6" s="41">
        <v>1</v>
      </c>
      <c r="I6" s="254"/>
      <c r="J6" s="255">
        <v>0</v>
      </c>
      <c r="K6" s="366">
        <v>8.1199999999999992</v>
      </c>
      <c r="L6" s="255">
        <f t="shared" si="0"/>
        <v>17</v>
      </c>
      <c r="M6" s="379">
        <v>5.9</v>
      </c>
      <c r="N6" s="258">
        <f t="shared" si="1"/>
        <v>15</v>
      </c>
      <c r="O6" s="360">
        <v>5</v>
      </c>
      <c r="P6" s="176">
        <f t="shared" si="2"/>
        <v>49</v>
      </c>
      <c r="Q6" s="211" t="s">
        <v>50</v>
      </c>
      <c r="R6" s="45"/>
      <c r="S6" s="398">
        <f t="shared" si="3"/>
        <v>4</v>
      </c>
      <c r="T6" s="398" t="e">
        <f t="shared" si="4"/>
        <v>#VALUE!</v>
      </c>
      <c r="U6" s="398">
        <f t="shared" si="5"/>
        <v>4</v>
      </c>
      <c r="V6" s="398">
        <f t="shared" si="6"/>
        <v>3</v>
      </c>
      <c r="W6" s="398">
        <f t="shared" si="7"/>
        <v>5</v>
      </c>
      <c r="X6" s="178">
        <v>49</v>
      </c>
    </row>
    <row r="7" spans="1:24" s="178" customFormat="1" ht="15.75" customHeight="1">
      <c r="A7" s="416" t="s">
        <v>449</v>
      </c>
      <c r="B7" s="428" t="s">
        <v>435</v>
      </c>
      <c r="C7" s="416" t="s">
        <v>436</v>
      </c>
      <c r="D7" s="401" t="s">
        <v>84</v>
      </c>
      <c r="E7" s="358" t="s">
        <v>78</v>
      </c>
      <c r="F7" s="41">
        <v>0</v>
      </c>
      <c r="G7" s="358">
        <v>6.5</v>
      </c>
      <c r="H7" s="41">
        <f>VLOOKUP(G7*(-1),HAIESPOF,2)</f>
        <v>21</v>
      </c>
      <c r="I7" s="254"/>
      <c r="J7" s="255">
        <v>0</v>
      </c>
      <c r="K7" s="366">
        <v>8.1</v>
      </c>
      <c r="L7" s="255">
        <f t="shared" si="0"/>
        <v>17</v>
      </c>
      <c r="M7" s="379">
        <v>4.95</v>
      </c>
      <c r="N7" s="258">
        <f t="shared" si="1"/>
        <v>11</v>
      </c>
      <c r="O7" s="360">
        <v>5</v>
      </c>
      <c r="P7" s="176">
        <f t="shared" si="2"/>
        <v>49</v>
      </c>
      <c r="Q7" s="211" t="s">
        <v>50</v>
      </c>
      <c r="R7" s="45"/>
      <c r="S7" s="398" t="e">
        <f t="shared" si="3"/>
        <v>#VALUE!</v>
      </c>
      <c r="T7" s="398">
        <f t="shared" si="4"/>
        <v>8</v>
      </c>
      <c r="U7" s="398">
        <f t="shared" si="5"/>
        <v>5</v>
      </c>
      <c r="V7" s="398">
        <f t="shared" si="6"/>
        <v>9</v>
      </c>
      <c r="W7" s="398">
        <f t="shared" si="7"/>
        <v>5</v>
      </c>
      <c r="X7" s="178">
        <v>49</v>
      </c>
    </row>
    <row r="8" spans="1:24" s="178" customFormat="1" ht="15.75" customHeight="1">
      <c r="A8" s="416" t="s">
        <v>174</v>
      </c>
      <c r="B8" s="428" t="s">
        <v>154</v>
      </c>
      <c r="C8" s="416" t="s">
        <v>155</v>
      </c>
      <c r="D8" s="401" t="s">
        <v>81</v>
      </c>
      <c r="E8" s="358" t="s">
        <v>78</v>
      </c>
      <c r="F8" s="41">
        <v>0</v>
      </c>
      <c r="G8" s="358">
        <v>6.2</v>
      </c>
      <c r="H8" s="41">
        <f>VLOOKUP(G8*(-1),HAIESPOF,2)</f>
        <v>24</v>
      </c>
      <c r="I8" s="254"/>
      <c r="J8" s="255">
        <v>0</v>
      </c>
      <c r="K8" s="366">
        <v>6.99</v>
      </c>
      <c r="L8" s="255">
        <f t="shared" si="0"/>
        <v>11</v>
      </c>
      <c r="M8" s="379">
        <v>4.8</v>
      </c>
      <c r="N8" s="258">
        <f t="shared" si="1"/>
        <v>11</v>
      </c>
      <c r="O8" s="360">
        <v>7</v>
      </c>
      <c r="P8" s="176">
        <f t="shared" si="2"/>
        <v>46</v>
      </c>
      <c r="Q8" s="211" t="s">
        <v>50</v>
      </c>
      <c r="R8" s="45"/>
      <c r="S8" s="398" t="e">
        <f t="shared" si="3"/>
        <v>#VALUE!</v>
      </c>
      <c r="T8" s="398">
        <f t="shared" si="4"/>
        <v>4</v>
      </c>
      <c r="U8" s="398">
        <f t="shared" si="5"/>
        <v>31</v>
      </c>
      <c r="V8" s="398">
        <f t="shared" si="6"/>
        <v>13</v>
      </c>
      <c r="W8" s="398">
        <f t="shared" si="7"/>
        <v>7</v>
      </c>
      <c r="X8" s="178">
        <v>46</v>
      </c>
    </row>
    <row r="9" spans="1:24" s="178" customFormat="1" ht="15.75" customHeight="1">
      <c r="A9" s="416" t="s">
        <v>448</v>
      </c>
      <c r="B9" s="428" t="s">
        <v>434</v>
      </c>
      <c r="C9" s="416" t="s">
        <v>392</v>
      </c>
      <c r="D9" s="401" t="s">
        <v>84</v>
      </c>
      <c r="E9" s="358">
        <v>5.3</v>
      </c>
      <c r="F9" s="41">
        <f>VLOOKUP(E9*(-1),VITPOF,2)</f>
        <v>19</v>
      </c>
      <c r="G9" s="358" t="s">
        <v>78</v>
      </c>
      <c r="H9" s="41">
        <v>1</v>
      </c>
      <c r="I9" s="254"/>
      <c r="J9" s="255">
        <v>0</v>
      </c>
      <c r="K9" s="366">
        <v>8.1999999999999993</v>
      </c>
      <c r="L9" s="255">
        <f t="shared" si="0"/>
        <v>17</v>
      </c>
      <c r="M9" s="379">
        <v>4.3</v>
      </c>
      <c r="N9" s="258">
        <f t="shared" si="1"/>
        <v>9</v>
      </c>
      <c r="O9" s="360">
        <v>7</v>
      </c>
      <c r="P9" s="176">
        <f t="shared" si="2"/>
        <v>46</v>
      </c>
      <c r="Q9" s="211" t="s">
        <v>50</v>
      </c>
      <c r="R9" s="45"/>
      <c r="S9" s="398">
        <f t="shared" si="3"/>
        <v>1</v>
      </c>
      <c r="T9" s="398" t="e">
        <f t="shared" si="4"/>
        <v>#VALUE!</v>
      </c>
      <c r="U9" s="398">
        <f t="shared" si="5"/>
        <v>3</v>
      </c>
      <c r="V9" s="398">
        <f t="shared" si="6"/>
        <v>19</v>
      </c>
      <c r="W9" s="398">
        <f t="shared" si="7"/>
        <v>7</v>
      </c>
      <c r="X9" s="178">
        <v>46</v>
      </c>
    </row>
    <row r="10" spans="1:24" s="178" customFormat="1" ht="15.75" customHeight="1">
      <c r="A10" s="416" t="s">
        <v>452</v>
      </c>
      <c r="B10" s="428" t="s">
        <v>440</v>
      </c>
      <c r="C10" s="416" t="s">
        <v>441</v>
      </c>
      <c r="D10" s="401" t="s">
        <v>84</v>
      </c>
      <c r="E10" s="358" t="s">
        <v>78</v>
      </c>
      <c r="F10" s="41">
        <v>0</v>
      </c>
      <c r="G10" s="358">
        <v>6.6</v>
      </c>
      <c r="H10" s="41">
        <f>VLOOKUP(G10*(-1),HAIESPOF,2)</f>
        <v>20</v>
      </c>
      <c r="I10" s="254"/>
      <c r="J10" s="255">
        <v>0</v>
      </c>
      <c r="K10" s="366">
        <v>7.6</v>
      </c>
      <c r="L10" s="255">
        <f t="shared" si="0"/>
        <v>14</v>
      </c>
      <c r="M10" s="379">
        <v>4.8499999999999996</v>
      </c>
      <c r="N10" s="258">
        <f t="shared" si="1"/>
        <v>11</v>
      </c>
      <c r="O10" s="360">
        <v>9</v>
      </c>
      <c r="P10" s="176">
        <f t="shared" si="2"/>
        <v>45</v>
      </c>
      <c r="Q10" s="211" t="s">
        <v>50</v>
      </c>
      <c r="R10" s="45"/>
      <c r="S10" s="398" t="e">
        <f t="shared" si="3"/>
        <v>#VALUE!</v>
      </c>
      <c r="T10" s="398">
        <f t="shared" si="4"/>
        <v>9</v>
      </c>
      <c r="U10" s="398">
        <f t="shared" si="5"/>
        <v>13</v>
      </c>
      <c r="V10" s="398">
        <f t="shared" si="6"/>
        <v>11</v>
      </c>
      <c r="W10" s="398">
        <f t="shared" si="7"/>
        <v>9</v>
      </c>
      <c r="X10" s="178">
        <v>45</v>
      </c>
    </row>
    <row r="11" spans="1:24" s="178" customFormat="1" ht="15.75" customHeight="1">
      <c r="A11" s="416" t="s">
        <v>327</v>
      </c>
      <c r="B11" s="428" t="s">
        <v>307</v>
      </c>
      <c r="C11" s="416" t="s">
        <v>158</v>
      </c>
      <c r="D11" s="401" t="s">
        <v>85</v>
      </c>
      <c r="E11" s="358" t="s">
        <v>78</v>
      </c>
      <c r="F11" s="41">
        <v>0</v>
      </c>
      <c r="G11" s="358">
        <v>6.7</v>
      </c>
      <c r="H11" s="41">
        <f>VLOOKUP(G11*(-1),HAIESPOF,2)</f>
        <v>20</v>
      </c>
      <c r="I11" s="254"/>
      <c r="J11" s="255">
        <v>0</v>
      </c>
      <c r="K11" s="366">
        <v>7.5</v>
      </c>
      <c r="L11" s="255">
        <f t="shared" si="0"/>
        <v>14</v>
      </c>
      <c r="M11" s="379">
        <v>4.8</v>
      </c>
      <c r="N11" s="258">
        <f t="shared" si="1"/>
        <v>11</v>
      </c>
      <c r="O11" s="360">
        <v>9</v>
      </c>
      <c r="P11" s="176">
        <f t="shared" si="2"/>
        <v>45</v>
      </c>
      <c r="Q11" s="211" t="s">
        <v>50</v>
      </c>
      <c r="R11" s="45"/>
      <c r="S11" s="398" t="e">
        <f t="shared" si="3"/>
        <v>#VALUE!</v>
      </c>
      <c r="T11" s="398">
        <f t="shared" si="4"/>
        <v>10</v>
      </c>
      <c r="U11" s="398">
        <f t="shared" si="5"/>
        <v>17</v>
      </c>
      <c r="V11" s="398">
        <f t="shared" si="6"/>
        <v>13</v>
      </c>
      <c r="W11" s="398">
        <f t="shared" si="7"/>
        <v>9</v>
      </c>
      <c r="X11" s="178">
        <v>45</v>
      </c>
    </row>
    <row r="12" spans="1:24" s="178" customFormat="1" ht="15.75" customHeight="1">
      <c r="A12" s="416" t="s">
        <v>331</v>
      </c>
      <c r="B12" s="428" t="s">
        <v>311</v>
      </c>
      <c r="C12" s="416" t="s">
        <v>156</v>
      </c>
      <c r="D12" s="401" t="s">
        <v>85</v>
      </c>
      <c r="E12" s="358" t="s">
        <v>78</v>
      </c>
      <c r="F12" s="41">
        <v>0</v>
      </c>
      <c r="G12" s="358">
        <v>6.3</v>
      </c>
      <c r="H12" s="41">
        <f>VLOOKUP(G12*(-1),HAIESPOF,2)</f>
        <v>23</v>
      </c>
      <c r="I12" s="254"/>
      <c r="J12" s="255">
        <v>0</v>
      </c>
      <c r="K12" s="366">
        <v>8</v>
      </c>
      <c r="L12" s="255">
        <f t="shared" si="0"/>
        <v>16</v>
      </c>
      <c r="M12" s="379">
        <v>3.65</v>
      </c>
      <c r="N12" s="258">
        <f t="shared" si="1"/>
        <v>6</v>
      </c>
      <c r="O12" s="360">
        <v>9</v>
      </c>
      <c r="P12" s="176">
        <f t="shared" si="2"/>
        <v>45</v>
      </c>
      <c r="Q12" s="211" t="s">
        <v>50</v>
      </c>
      <c r="R12" s="45"/>
      <c r="S12" s="398" t="e">
        <f t="shared" si="3"/>
        <v>#VALUE!</v>
      </c>
      <c r="T12" s="398">
        <f t="shared" si="4"/>
        <v>5</v>
      </c>
      <c r="U12" s="398">
        <f t="shared" si="5"/>
        <v>7</v>
      </c>
      <c r="V12" s="398">
        <f t="shared" si="6"/>
        <v>33</v>
      </c>
      <c r="W12" s="398">
        <f t="shared" si="7"/>
        <v>9</v>
      </c>
      <c r="X12" s="178">
        <v>45</v>
      </c>
    </row>
    <row r="13" spans="1:24" s="178" customFormat="1" ht="15.75" customHeight="1">
      <c r="A13" s="416" t="s">
        <v>445</v>
      </c>
      <c r="B13" s="428" t="s">
        <v>431</v>
      </c>
      <c r="C13" s="416" t="s">
        <v>151</v>
      </c>
      <c r="D13" s="401" t="s">
        <v>84</v>
      </c>
      <c r="E13" s="358">
        <v>5.5</v>
      </c>
      <c r="F13" s="41">
        <f>VLOOKUP(E13*(-1),VITPOF,2)</f>
        <v>16</v>
      </c>
      <c r="G13" s="358" t="s">
        <v>78</v>
      </c>
      <c r="H13" s="41">
        <v>1</v>
      </c>
      <c r="I13" s="254"/>
      <c r="J13" s="255">
        <v>0</v>
      </c>
      <c r="K13" s="366">
        <v>7.7</v>
      </c>
      <c r="L13" s="255">
        <f t="shared" si="0"/>
        <v>15</v>
      </c>
      <c r="M13" s="379">
        <v>5.2</v>
      </c>
      <c r="N13" s="258">
        <f t="shared" si="1"/>
        <v>12</v>
      </c>
      <c r="O13" s="360">
        <v>12</v>
      </c>
      <c r="P13" s="176">
        <f t="shared" si="2"/>
        <v>44</v>
      </c>
      <c r="Q13" s="211" t="s">
        <v>50</v>
      </c>
      <c r="R13" s="45"/>
      <c r="S13" s="398">
        <f t="shared" si="3"/>
        <v>4</v>
      </c>
      <c r="T13" s="398" t="e">
        <f t="shared" si="4"/>
        <v>#VALUE!</v>
      </c>
      <c r="U13" s="398">
        <f t="shared" si="5"/>
        <v>12</v>
      </c>
      <c r="V13" s="398">
        <f t="shared" si="6"/>
        <v>6</v>
      </c>
      <c r="W13" s="398">
        <f t="shared" si="7"/>
        <v>12</v>
      </c>
      <c r="X13" s="178">
        <v>44</v>
      </c>
    </row>
    <row r="14" spans="1:24" s="178" customFormat="1" ht="15.75" customHeight="1">
      <c r="A14" s="416" t="s">
        <v>323</v>
      </c>
      <c r="B14" s="428" t="s">
        <v>300</v>
      </c>
      <c r="C14" s="416" t="s">
        <v>301</v>
      </c>
      <c r="D14" s="401" t="s">
        <v>85</v>
      </c>
      <c r="E14" s="358">
        <v>5.4</v>
      </c>
      <c r="F14" s="41">
        <f>VLOOKUP(E14*(-1),VITPOF,2)</f>
        <v>17</v>
      </c>
      <c r="G14" s="358" t="s">
        <v>78</v>
      </c>
      <c r="H14" s="41">
        <v>1</v>
      </c>
      <c r="I14" s="254"/>
      <c r="J14" s="255">
        <v>0</v>
      </c>
      <c r="K14" s="366">
        <v>7.9</v>
      </c>
      <c r="L14" s="255">
        <f t="shared" si="0"/>
        <v>16</v>
      </c>
      <c r="M14" s="379">
        <v>4.55</v>
      </c>
      <c r="N14" s="258">
        <f t="shared" si="1"/>
        <v>10</v>
      </c>
      <c r="O14" s="360">
        <v>12</v>
      </c>
      <c r="P14" s="176">
        <f t="shared" si="2"/>
        <v>44</v>
      </c>
      <c r="Q14" s="211" t="s">
        <v>50</v>
      </c>
      <c r="R14" s="45"/>
      <c r="S14" s="398">
        <f t="shared" si="3"/>
        <v>3</v>
      </c>
      <c r="T14" s="398" t="e">
        <f t="shared" si="4"/>
        <v>#VALUE!</v>
      </c>
      <c r="U14" s="398">
        <f t="shared" si="5"/>
        <v>9</v>
      </c>
      <c r="V14" s="398">
        <f t="shared" si="6"/>
        <v>17</v>
      </c>
      <c r="W14" s="398">
        <f t="shared" si="7"/>
        <v>12</v>
      </c>
      <c r="X14" s="178">
        <v>44</v>
      </c>
    </row>
    <row r="15" spans="1:24" s="178" customFormat="1" ht="15.75" customHeight="1">
      <c r="A15" s="416" t="s">
        <v>177</v>
      </c>
      <c r="B15" s="428" t="s">
        <v>164</v>
      </c>
      <c r="C15" s="416" t="s">
        <v>165</v>
      </c>
      <c r="D15" s="401" t="s">
        <v>81</v>
      </c>
      <c r="E15" s="358" t="s">
        <v>78</v>
      </c>
      <c r="F15" s="41">
        <v>0</v>
      </c>
      <c r="G15" s="358">
        <v>6.35</v>
      </c>
      <c r="H15" s="41">
        <f>VLOOKUP(G15*(-1),HAIESPOF,2)</f>
        <v>22</v>
      </c>
      <c r="I15" s="254"/>
      <c r="J15" s="255">
        <v>0</v>
      </c>
      <c r="K15" s="366">
        <v>7.4</v>
      </c>
      <c r="L15" s="255">
        <f t="shared" si="0"/>
        <v>13</v>
      </c>
      <c r="M15" s="379">
        <v>4.4560000000000004</v>
      </c>
      <c r="N15" s="258">
        <f t="shared" si="1"/>
        <v>9</v>
      </c>
      <c r="O15" s="360">
        <v>12</v>
      </c>
      <c r="P15" s="176">
        <f t="shared" si="2"/>
        <v>44</v>
      </c>
      <c r="Q15" s="211" t="s">
        <v>50</v>
      </c>
      <c r="R15" s="45"/>
      <c r="S15" s="398" t="e">
        <f t="shared" si="3"/>
        <v>#VALUE!</v>
      </c>
      <c r="T15" s="398">
        <f t="shared" si="4"/>
        <v>7</v>
      </c>
      <c r="U15" s="398">
        <f t="shared" si="5"/>
        <v>21</v>
      </c>
      <c r="V15" s="398">
        <f t="shared" si="6"/>
        <v>18</v>
      </c>
      <c r="W15" s="398">
        <f t="shared" si="7"/>
        <v>12</v>
      </c>
      <c r="X15" s="178">
        <v>44</v>
      </c>
    </row>
    <row r="16" spans="1:24" s="178" customFormat="1" ht="15.75" customHeight="1">
      <c r="A16" s="416" t="s">
        <v>502</v>
      </c>
      <c r="B16" s="428" t="s">
        <v>491</v>
      </c>
      <c r="C16" s="416" t="s">
        <v>388</v>
      </c>
      <c r="D16" s="401" t="s">
        <v>484</v>
      </c>
      <c r="E16" s="358" t="s">
        <v>78</v>
      </c>
      <c r="F16" s="41">
        <v>0</v>
      </c>
      <c r="G16" s="358">
        <v>6.7</v>
      </c>
      <c r="H16" s="41">
        <f>VLOOKUP(G16*(-1),HAIESPOF,2)</f>
        <v>20</v>
      </c>
      <c r="I16" s="254"/>
      <c r="J16" s="255">
        <v>0</v>
      </c>
      <c r="K16" s="366">
        <v>7.6</v>
      </c>
      <c r="L16" s="255">
        <f t="shared" si="0"/>
        <v>14</v>
      </c>
      <c r="M16" s="379">
        <v>4.2</v>
      </c>
      <c r="N16" s="258">
        <f t="shared" si="1"/>
        <v>8</v>
      </c>
      <c r="O16" s="360">
        <v>15</v>
      </c>
      <c r="P16" s="176">
        <f t="shared" si="2"/>
        <v>42</v>
      </c>
      <c r="Q16" s="211" t="s">
        <v>50</v>
      </c>
      <c r="R16" s="45"/>
      <c r="S16" s="398" t="e">
        <f t="shared" si="3"/>
        <v>#VALUE!</v>
      </c>
      <c r="T16" s="398">
        <f t="shared" si="4"/>
        <v>10</v>
      </c>
      <c r="U16" s="398">
        <f t="shared" si="5"/>
        <v>13</v>
      </c>
      <c r="V16" s="398">
        <f t="shared" si="6"/>
        <v>21</v>
      </c>
      <c r="W16" s="398">
        <f t="shared" si="7"/>
        <v>15</v>
      </c>
      <c r="X16" s="178">
        <v>42</v>
      </c>
    </row>
    <row r="17" spans="1:24" s="178" customFormat="1" ht="15.75" customHeight="1">
      <c r="A17" s="416" t="s">
        <v>326</v>
      </c>
      <c r="B17" s="428" t="s">
        <v>305</v>
      </c>
      <c r="C17" s="416" t="s">
        <v>306</v>
      </c>
      <c r="D17" s="401" t="s">
        <v>85</v>
      </c>
      <c r="E17" s="358" t="s">
        <v>78</v>
      </c>
      <c r="F17" s="41">
        <v>0</v>
      </c>
      <c r="G17" s="358">
        <v>6.9</v>
      </c>
      <c r="H17" s="41">
        <f>VLOOKUP(G17*(-1),HAIESPOF,2)</f>
        <v>18</v>
      </c>
      <c r="I17" s="254"/>
      <c r="J17" s="255">
        <v>0</v>
      </c>
      <c r="K17" s="366">
        <v>6.5</v>
      </c>
      <c r="L17" s="255">
        <f t="shared" si="0"/>
        <v>9</v>
      </c>
      <c r="M17" s="379">
        <v>5.5</v>
      </c>
      <c r="N17" s="258">
        <f t="shared" si="1"/>
        <v>14</v>
      </c>
      <c r="O17" s="360">
        <v>16</v>
      </c>
      <c r="P17" s="176">
        <f t="shared" si="2"/>
        <v>41</v>
      </c>
      <c r="Q17" s="211" t="s">
        <v>50</v>
      </c>
      <c r="R17" s="45"/>
      <c r="S17" s="398" t="e">
        <f t="shared" si="3"/>
        <v>#VALUE!</v>
      </c>
      <c r="T17" s="398">
        <f t="shared" si="4"/>
        <v>14</v>
      </c>
      <c r="U17" s="398">
        <f t="shared" si="5"/>
        <v>37</v>
      </c>
      <c r="V17" s="398">
        <f t="shared" si="6"/>
        <v>4</v>
      </c>
      <c r="W17" s="398">
        <f t="shared" si="7"/>
        <v>16</v>
      </c>
      <c r="X17" s="178">
        <v>41</v>
      </c>
    </row>
    <row r="18" spans="1:24" s="178" customFormat="1" ht="15.75" customHeight="1">
      <c r="A18" s="416" t="s">
        <v>332</v>
      </c>
      <c r="B18" s="428" t="s">
        <v>312</v>
      </c>
      <c r="C18" s="416" t="s">
        <v>171</v>
      </c>
      <c r="D18" s="401" t="s">
        <v>85</v>
      </c>
      <c r="E18" s="358">
        <v>5.6</v>
      </c>
      <c r="F18" s="41">
        <f>VLOOKUP(E18*(-1),VITPOF,2)</f>
        <v>14</v>
      </c>
      <c r="G18" s="358" t="s">
        <v>78</v>
      </c>
      <c r="H18" s="41">
        <v>1</v>
      </c>
      <c r="I18" s="254"/>
      <c r="J18" s="255">
        <v>0</v>
      </c>
      <c r="K18" s="366">
        <v>8.1</v>
      </c>
      <c r="L18" s="255">
        <f t="shared" si="0"/>
        <v>17</v>
      </c>
      <c r="M18" s="379">
        <v>4.1500000000000004</v>
      </c>
      <c r="N18" s="258">
        <f t="shared" si="1"/>
        <v>8</v>
      </c>
      <c r="O18" s="360">
        <v>17</v>
      </c>
      <c r="P18" s="176">
        <f t="shared" si="2"/>
        <v>40</v>
      </c>
      <c r="Q18" s="211" t="s">
        <v>50</v>
      </c>
      <c r="R18" s="45"/>
      <c r="S18" s="398">
        <f t="shared" si="3"/>
        <v>6</v>
      </c>
      <c r="T18" s="398" t="e">
        <f t="shared" si="4"/>
        <v>#VALUE!</v>
      </c>
      <c r="U18" s="398">
        <f t="shared" si="5"/>
        <v>5</v>
      </c>
      <c r="V18" s="398">
        <f t="shared" si="6"/>
        <v>22</v>
      </c>
      <c r="W18" s="398">
        <f t="shared" si="7"/>
        <v>17</v>
      </c>
      <c r="X18" s="178">
        <v>40</v>
      </c>
    </row>
    <row r="19" spans="1:24" s="178" customFormat="1" ht="15.75" customHeight="1">
      <c r="A19" s="416" t="s">
        <v>179</v>
      </c>
      <c r="B19" s="428" t="s">
        <v>168</v>
      </c>
      <c r="C19" s="416" t="s">
        <v>169</v>
      </c>
      <c r="D19" s="401" t="s">
        <v>81</v>
      </c>
      <c r="E19" s="358">
        <v>5.3</v>
      </c>
      <c r="F19" s="41">
        <f>VLOOKUP(E19*(-1),VITPOF,2)</f>
        <v>19</v>
      </c>
      <c r="G19" s="358" t="s">
        <v>78</v>
      </c>
      <c r="H19" s="41">
        <v>1</v>
      </c>
      <c r="I19" s="254"/>
      <c r="J19" s="255">
        <v>0</v>
      </c>
      <c r="K19" s="366">
        <v>7.19</v>
      </c>
      <c r="L19" s="255">
        <f t="shared" si="0"/>
        <v>12</v>
      </c>
      <c r="M19" s="379">
        <v>4.1500000000000004</v>
      </c>
      <c r="N19" s="258">
        <f t="shared" si="1"/>
        <v>8</v>
      </c>
      <c r="O19" s="360">
        <v>17</v>
      </c>
      <c r="P19" s="176">
        <f t="shared" si="2"/>
        <v>40</v>
      </c>
      <c r="Q19" s="211" t="s">
        <v>50</v>
      </c>
      <c r="R19" s="45"/>
      <c r="S19" s="398">
        <f t="shared" si="3"/>
        <v>1</v>
      </c>
      <c r="T19" s="398" t="e">
        <f t="shared" si="4"/>
        <v>#VALUE!</v>
      </c>
      <c r="U19" s="398">
        <f t="shared" si="5"/>
        <v>25</v>
      </c>
      <c r="V19" s="398">
        <f t="shared" si="6"/>
        <v>22</v>
      </c>
      <c r="W19" s="398">
        <f t="shared" si="7"/>
        <v>17</v>
      </c>
      <c r="X19" s="178">
        <v>40</v>
      </c>
    </row>
    <row r="20" spans="1:24" s="178" customFormat="1" ht="15.75" customHeight="1">
      <c r="A20" s="416" t="s">
        <v>446</v>
      </c>
      <c r="B20" s="428" t="s">
        <v>432</v>
      </c>
      <c r="C20" s="416" t="s">
        <v>389</v>
      </c>
      <c r="D20" s="401" t="s">
        <v>84</v>
      </c>
      <c r="E20" s="358">
        <v>6.1</v>
      </c>
      <c r="F20" s="41">
        <f>VLOOKUP(E20*(-1),VITPOF,2)</f>
        <v>8</v>
      </c>
      <c r="G20" s="358" t="s">
        <v>78</v>
      </c>
      <c r="H20" s="41">
        <v>1</v>
      </c>
      <c r="I20" s="254"/>
      <c r="J20" s="255">
        <v>0</v>
      </c>
      <c r="K20" s="366">
        <v>7.6</v>
      </c>
      <c r="L20" s="255">
        <f t="shared" si="0"/>
        <v>14</v>
      </c>
      <c r="M20" s="379">
        <v>6.1</v>
      </c>
      <c r="N20" s="258">
        <f t="shared" si="1"/>
        <v>16</v>
      </c>
      <c r="O20" s="360">
        <v>19</v>
      </c>
      <c r="P20" s="176">
        <f t="shared" si="2"/>
        <v>39</v>
      </c>
      <c r="Q20" s="211" t="s">
        <v>50</v>
      </c>
      <c r="R20" s="45"/>
      <c r="S20" s="398">
        <f t="shared" si="3"/>
        <v>16</v>
      </c>
      <c r="T20" s="398" t="e">
        <f t="shared" si="4"/>
        <v>#VALUE!</v>
      </c>
      <c r="U20" s="398">
        <f t="shared" si="5"/>
        <v>13</v>
      </c>
      <c r="V20" s="398">
        <f t="shared" si="6"/>
        <v>2</v>
      </c>
      <c r="W20" s="398">
        <f t="shared" si="7"/>
        <v>19</v>
      </c>
      <c r="X20" s="178">
        <v>39</v>
      </c>
    </row>
    <row r="21" spans="1:24" s="178" customFormat="1" ht="15.75" customHeight="1">
      <c r="A21" s="416" t="s">
        <v>173</v>
      </c>
      <c r="B21" s="428" t="s">
        <v>152</v>
      </c>
      <c r="C21" s="416" t="s">
        <v>153</v>
      </c>
      <c r="D21" s="401" t="s">
        <v>81</v>
      </c>
      <c r="E21" s="358" t="s">
        <v>78</v>
      </c>
      <c r="F21" s="41">
        <v>0</v>
      </c>
      <c r="G21" s="358">
        <v>6.7</v>
      </c>
      <c r="H21" s="41">
        <f>VLOOKUP(G21*(-1),HAIESPOF,2)</f>
        <v>20</v>
      </c>
      <c r="I21" s="254"/>
      <c r="J21" s="255">
        <v>0</v>
      </c>
      <c r="K21" s="366">
        <v>7.27</v>
      </c>
      <c r="L21" s="255">
        <f t="shared" si="0"/>
        <v>12</v>
      </c>
      <c r="M21" s="379">
        <v>3.9</v>
      </c>
      <c r="N21" s="258">
        <f t="shared" si="1"/>
        <v>7</v>
      </c>
      <c r="O21" s="360">
        <v>19</v>
      </c>
      <c r="P21" s="176">
        <f t="shared" si="2"/>
        <v>39</v>
      </c>
      <c r="Q21" s="211" t="s">
        <v>50</v>
      </c>
      <c r="R21" s="45"/>
      <c r="S21" s="398" t="e">
        <f t="shared" si="3"/>
        <v>#VALUE!</v>
      </c>
      <c r="T21" s="398">
        <f t="shared" si="4"/>
        <v>10</v>
      </c>
      <c r="U21" s="398">
        <f t="shared" si="5"/>
        <v>23</v>
      </c>
      <c r="V21" s="398">
        <f t="shared" si="6"/>
        <v>26</v>
      </c>
      <c r="W21" s="398">
        <f t="shared" si="7"/>
        <v>19</v>
      </c>
      <c r="X21" s="178">
        <v>39</v>
      </c>
    </row>
    <row r="22" spans="1:24" s="178" customFormat="1" ht="15.75" customHeight="1">
      <c r="A22" s="416" t="s">
        <v>334</v>
      </c>
      <c r="B22" s="428" t="s">
        <v>315</v>
      </c>
      <c r="C22" s="416" t="s">
        <v>316</v>
      </c>
      <c r="D22" s="401" t="s">
        <v>85</v>
      </c>
      <c r="E22" s="358">
        <v>5.6</v>
      </c>
      <c r="F22" s="41">
        <f>VLOOKUP(E22*(-1),VITPOF,2)</f>
        <v>14</v>
      </c>
      <c r="G22" s="358" t="s">
        <v>78</v>
      </c>
      <c r="H22" s="41">
        <v>1</v>
      </c>
      <c r="I22" s="254"/>
      <c r="J22" s="255">
        <v>0</v>
      </c>
      <c r="K22" s="366">
        <v>7</v>
      </c>
      <c r="L22" s="255">
        <f t="shared" si="0"/>
        <v>11</v>
      </c>
      <c r="M22" s="379">
        <v>4.9000000000000004</v>
      </c>
      <c r="N22" s="258">
        <f t="shared" si="1"/>
        <v>11</v>
      </c>
      <c r="O22" s="360">
        <v>21</v>
      </c>
      <c r="P22" s="176">
        <f t="shared" si="2"/>
        <v>37</v>
      </c>
      <c r="Q22" s="211" t="s">
        <v>50</v>
      </c>
      <c r="R22" s="45"/>
      <c r="S22" s="398">
        <f t="shared" si="3"/>
        <v>6</v>
      </c>
      <c r="T22" s="398" t="e">
        <f t="shared" si="4"/>
        <v>#VALUE!</v>
      </c>
      <c r="U22" s="398">
        <f t="shared" si="5"/>
        <v>28</v>
      </c>
      <c r="V22" s="398">
        <f t="shared" si="6"/>
        <v>10</v>
      </c>
      <c r="W22" s="398">
        <f t="shared" si="7"/>
        <v>21</v>
      </c>
      <c r="X22" s="178">
        <v>37</v>
      </c>
    </row>
    <row r="23" spans="1:24" s="178" customFormat="1" ht="15.75" customHeight="1">
      <c r="A23" s="416" t="s">
        <v>333</v>
      </c>
      <c r="B23" s="428" t="s">
        <v>313</v>
      </c>
      <c r="C23" s="416" t="s">
        <v>314</v>
      </c>
      <c r="D23" s="401" t="s">
        <v>85</v>
      </c>
      <c r="E23" s="358" t="s">
        <v>78</v>
      </c>
      <c r="F23" s="41">
        <v>0</v>
      </c>
      <c r="G23" s="358">
        <v>6.8</v>
      </c>
      <c r="H23" s="41">
        <f>VLOOKUP(G23*(-1),HAIESPOF,2)</f>
        <v>19</v>
      </c>
      <c r="I23" s="254"/>
      <c r="J23" s="255">
        <v>0</v>
      </c>
      <c r="K23" s="366">
        <v>7</v>
      </c>
      <c r="L23" s="255">
        <f t="shared" si="0"/>
        <v>11</v>
      </c>
      <c r="M23" s="379">
        <v>3.8</v>
      </c>
      <c r="N23" s="258">
        <f t="shared" si="1"/>
        <v>7</v>
      </c>
      <c r="O23" s="360">
        <v>21</v>
      </c>
      <c r="P23" s="176">
        <f t="shared" si="2"/>
        <v>37</v>
      </c>
      <c r="Q23" s="211" t="s">
        <v>50</v>
      </c>
      <c r="R23" s="45"/>
      <c r="S23" s="398" t="e">
        <f t="shared" si="3"/>
        <v>#VALUE!</v>
      </c>
      <c r="T23" s="398">
        <f t="shared" si="4"/>
        <v>13</v>
      </c>
      <c r="U23" s="398">
        <f t="shared" si="5"/>
        <v>28</v>
      </c>
      <c r="V23" s="398">
        <f t="shared" si="6"/>
        <v>30</v>
      </c>
      <c r="W23" s="398">
        <f t="shared" si="7"/>
        <v>21</v>
      </c>
      <c r="X23" s="178">
        <v>37</v>
      </c>
    </row>
    <row r="24" spans="1:24" s="178" customFormat="1" ht="15.75" customHeight="1">
      <c r="A24" s="416" t="s">
        <v>398</v>
      </c>
      <c r="B24" s="428" t="s">
        <v>393</v>
      </c>
      <c r="C24" s="416" t="s">
        <v>394</v>
      </c>
      <c r="D24" s="401" t="s">
        <v>86</v>
      </c>
      <c r="E24" s="358">
        <v>6</v>
      </c>
      <c r="F24" s="41">
        <f>VLOOKUP(E24*(-1),VITPOF,2)</f>
        <v>9</v>
      </c>
      <c r="G24" s="358" t="s">
        <v>78</v>
      </c>
      <c r="H24" s="41">
        <v>1</v>
      </c>
      <c r="I24" s="254"/>
      <c r="J24" s="255">
        <v>0</v>
      </c>
      <c r="K24" s="366">
        <v>7.5</v>
      </c>
      <c r="L24" s="255">
        <f t="shared" si="0"/>
        <v>14</v>
      </c>
      <c r="M24" s="379">
        <v>5.2</v>
      </c>
      <c r="N24" s="258">
        <f t="shared" si="1"/>
        <v>12</v>
      </c>
      <c r="O24" s="360">
        <v>23</v>
      </c>
      <c r="P24" s="176">
        <f t="shared" si="2"/>
        <v>36</v>
      </c>
      <c r="Q24" s="211" t="s">
        <v>50</v>
      </c>
      <c r="R24" s="45"/>
      <c r="S24" s="398">
        <f t="shared" si="3"/>
        <v>15</v>
      </c>
      <c r="T24" s="398" t="e">
        <f t="shared" si="4"/>
        <v>#VALUE!</v>
      </c>
      <c r="U24" s="398">
        <f t="shared" si="5"/>
        <v>17</v>
      </c>
      <c r="V24" s="398">
        <f t="shared" si="6"/>
        <v>6</v>
      </c>
      <c r="W24" s="398">
        <f t="shared" si="7"/>
        <v>23</v>
      </c>
      <c r="X24" s="178">
        <v>36</v>
      </c>
    </row>
    <row r="25" spans="1:24" s="178" customFormat="1" ht="15.75" customHeight="1">
      <c r="A25" s="416" t="s">
        <v>325</v>
      </c>
      <c r="B25" s="428" t="s">
        <v>303</v>
      </c>
      <c r="C25" s="416" t="s">
        <v>304</v>
      </c>
      <c r="D25" s="401" t="s">
        <v>85</v>
      </c>
      <c r="E25" s="358" t="s">
        <v>78</v>
      </c>
      <c r="F25" s="41">
        <v>0</v>
      </c>
      <c r="G25" s="358">
        <v>7.3</v>
      </c>
      <c r="H25" s="41">
        <f>VLOOKUP(G25*(-1),HAIESPOF,2)</f>
        <v>15</v>
      </c>
      <c r="I25" s="254"/>
      <c r="J25" s="255">
        <v>0</v>
      </c>
      <c r="K25" s="366">
        <v>7.3</v>
      </c>
      <c r="L25" s="255">
        <f t="shared" si="0"/>
        <v>13</v>
      </c>
      <c r="M25" s="379">
        <v>4.0999999999999996</v>
      </c>
      <c r="N25" s="258">
        <f t="shared" si="1"/>
        <v>8</v>
      </c>
      <c r="O25" s="360">
        <v>23</v>
      </c>
      <c r="P25" s="176">
        <f t="shared" si="2"/>
        <v>36</v>
      </c>
      <c r="Q25" s="211" t="s">
        <v>50</v>
      </c>
      <c r="R25" s="45"/>
      <c r="S25" s="398" t="e">
        <f t="shared" si="3"/>
        <v>#VALUE!</v>
      </c>
      <c r="T25" s="398">
        <f t="shared" si="4"/>
        <v>18</v>
      </c>
      <c r="U25" s="398">
        <f t="shared" si="5"/>
        <v>22</v>
      </c>
      <c r="V25" s="398">
        <f t="shared" si="6"/>
        <v>24</v>
      </c>
      <c r="W25" s="398">
        <f t="shared" si="7"/>
        <v>23</v>
      </c>
      <c r="X25" s="178">
        <v>36</v>
      </c>
    </row>
    <row r="26" spans="1:24" s="178" customFormat="1" ht="15.75" customHeight="1">
      <c r="A26" s="416" t="s">
        <v>321</v>
      </c>
      <c r="B26" s="428" t="s">
        <v>273</v>
      </c>
      <c r="C26" s="416" t="s">
        <v>297</v>
      </c>
      <c r="D26" s="401" t="s">
        <v>85</v>
      </c>
      <c r="E26" s="358">
        <v>5.7</v>
      </c>
      <c r="F26" s="41">
        <f>VLOOKUP(E26*(-1),VITPOF,2)</f>
        <v>13</v>
      </c>
      <c r="G26" s="358" t="s">
        <v>78</v>
      </c>
      <c r="H26" s="41">
        <v>1</v>
      </c>
      <c r="I26" s="254"/>
      <c r="J26" s="255">
        <v>0</v>
      </c>
      <c r="K26" s="366">
        <v>7.5</v>
      </c>
      <c r="L26" s="255">
        <f t="shared" si="0"/>
        <v>14</v>
      </c>
      <c r="M26" s="379">
        <v>4</v>
      </c>
      <c r="N26" s="258">
        <f t="shared" si="1"/>
        <v>8</v>
      </c>
      <c r="O26" s="360">
        <v>23</v>
      </c>
      <c r="P26" s="176">
        <f t="shared" si="2"/>
        <v>36</v>
      </c>
      <c r="Q26" s="211" t="s">
        <v>50</v>
      </c>
      <c r="R26" s="45"/>
      <c r="S26" s="398">
        <f t="shared" si="3"/>
        <v>10</v>
      </c>
      <c r="T26" s="398" t="e">
        <f t="shared" si="4"/>
        <v>#VALUE!</v>
      </c>
      <c r="U26" s="398">
        <f t="shared" si="5"/>
        <v>17</v>
      </c>
      <c r="V26" s="398">
        <f t="shared" si="6"/>
        <v>25</v>
      </c>
      <c r="W26" s="398">
        <f t="shared" si="7"/>
        <v>23</v>
      </c>
      <c r="X26" s="178">
        <v>36</v>
      </c>
    </row>
    <row r="27" spans="1:24" s="178" customFormat="1" ht="15.75" customHeight="1">
      <c r="A27" s="416" t="s">
        <v>447</v>
      </c>
      <c r="B27" s="428" t="s">
        <v>433</v>
      </c>
      <c r="C27" s="416" t="s">
        <v>387</v>
      </c>
      <c r="D27" s="401" t="s">
        <v>84</v>
      </c>
      <c r="E27" s="358">
        <v>5.6</v>
      </c>
      <c r="F27" s="41">
        <f>VLOOKUP(E27*(-1),VITPOF,2)</f>
        <v>14</v>
      </c>
      <c r="G27" s="358" t="s">
        <v>78</v>
      </c>
      <c r="H27" s="41">
        <v>1</v>
      </c>
      <c r="I27" s="254"/>
      <c r="J27" s="255">
        <v>0</v>
      </c>
      <c r="K27" s="366">
        <v>8</v>
      </c>
      <c r="L27" s="255">
        <f t="shared" si="0"/>
        <v>16</v>
      </c>
      <c r="M27" s="379">
        <v>3.25</v>
      </c>
      <c r="N27" s="258">
        <f t="shared" si="1"/>
        <v>5</v>
      </c>
      <c r="O27" s="360">
        <v>23</v>
      </c>
      <c r="P27" s="176">
        <f t="shared" si="2"/>
        <v>36</v>
      </c>
      <c r="Q27" s="211" t="s">
        <v>50</v>
      </c>
      <c r="R27" s="45"/>
      <c r="S27" s="398">
        <f t="shared" si="3"/>
        <v>6</v>
      </c>
      <c r="T27" s="398" t="e">
        <f t="shared" si="4"/>
        <v>#VALUE!</v>
      </c>
      <c r="U27" s="398">
        <f t="shared" si="5"/>
        <v>7</v>
      </c>
      <c r="V27" s="398">
        <f t="shared" si="6"/>
        <v>39</v>
      </c>
      <c r="W27" s="398">
        <f t="shared" si="7"/>
        <v>23</v>
      </c>
      <c r="X27" s="178">
        <v>36</v>
      </c>
    </row>
    <row r="28" spans="1:24" s="178" customFormat="1" ht="15.75" customHeight="1">
      <c r="A28" s="416" t="s">
        <v>443</v>
      </c>
      <c r="B28" s="428" t="s">
        <v>428</v>
      </c>
      <c r="C28" s="416" t="s">
        <v>429</v>
      </c>
      <c r="D28" s="401" t="s">
        <v>84</v>
      </c>
      <c r="E28" s="358">
        <v>5.9</v>
      </c>
      <c r="F28" s="41">
        <f>VLOOKUP(E28*(-1),VITPOF,2)</f>
        <v>10</v>
      </c>
      <c r="G28" s="358" t="s">
        <v>78</v>
      </c>
      <c r="H28" s="41">
        <v>1</v>
      </c>
      <c r="I28" s="254"/>
      <c r="J28" s="255">
        <v>0</v>
      </c>
      <c r="K28" s="366">
        <v>7.9</v>
      </c>
      <c r="L28" s="255">
        <f t="shared" si="0"/>
        <v>16</v>
      </c>
      <c r="M28" s="379">
        <v>3.75</v>
      </c>
      <c r="N28" s="258">
        <f t="shared" si="1"/>
        <v>7</v>
      </c>
      <c r="O28" s="360">
        <v>27</v>
      </c>
      <c r="P28" s="176">
        <f t="shared" si="2"/>
        <v>34</v>
      </c>
      <c r="Q28" s="211" t="s">
        <v>50</v>
      </c>
      <c r="R28" s="45"/>
      <c r="S28" s="398">
        <f t="shared" si="3"/>
        <v>12</v>
      </c>
      <c r="T28" s="398" t="e">
        <f t="shared" si="4"/>
        <v>#VALUE!</v>
      </c>
      <c r="U28" s="398">
        <f t="shared" si="5"/>
        <v>9</v>
      </c>
      <c r="V28" s="398">
        <f t="shared" si="6"/>
        <v>31</v>
      </c>
      <c r="W28" s="398">
        <f t="shared" si="7"/>
        <v>27</v>
      </c>
      <c r="X28" s="178">
        <v>34</v>
      </c>
    </row>
    <row r="29" spans="1:24" s="178" customFormat="1" ht="15.75" customHeight="1">
      <c r="A29" s="416" t="s">
        <v>330</v>
      </c>
      <c r="B29" s="428" t="s">
        <v>201</v>
      </c>
      <c r="C29" s="416" t="s">
        <v>310</v>
      </c>
      <c r="D29" s="401" t="s">
        <v>85</v>
      </c>
      <c r="E29" s="358">
        <v>5.6</v>
      </c>
      <c r="F29" s="41">
        <f>VLOOKUP(E29*(-1),VITPOF,2)</f>
        <v>14</v>
      </c>
      <c r="G29" s="358" t="s">
        <v>78</v>
      </c>
      <c r="H29" s="41">
        <v>1</v>
      </c>
      <c r="I29" s="254"/>
      <c r="J29" s="255">
        <v>0</v>
      </c>
      <c r="K29" s="366">
        <v>7.8</v>
      </c>
      <c r="L29" s="255">
        <f t="shared" si="0"/>
        <v>15</v>
      </c>
      <c r="M29" s="379">
        <v>3.15</v>
      </c>
      <c r="N29" s="258">
        <f t="shared" si="1"/>
        <v>4</v>
      </c>
      <c r="O29" s="360">
        <v>27</v>
      </c>
      <c r="P29" s="176">
        <f t="shared" si="2"/>
        <v>34</v>
      </c>
      <c r="Q29" s="211" t="s">
        <v>50</v>
      </c>
      <c r="R29" s="45"/>
      <c r="S29" s="398">
        <f t="shared" si="3"/>
        <v>6</v>
      </c>
      <c r="T29" s="398" t="e">
        <f t="shared" si="4"/>
        <v>#VALUE!</v>
      </c>
      <c r="U29" s="398">
        <f t="shared" si="5"/>
        <v>11</v>
      </c>
      <c r="V29" s="398">
        <f t="shared" si="6"/>
        <v>43</v>
      </c>
      <c r="W29" s="398">
        <f t="shared" si="7"/>
        <v>27</v>
      </c>
      <c r="X29" s="178">
        <v>34</v>
      </c>
    </row>
    <row r="30" spans="1:24" s="178" customFormat="1" ht="15.75" customHeight="1">
      <c r="A30" s="416" t="s">
        <v>329</v>
      </c>
      <c r="B30" s="428" t="s">
        <v>308</v>
      </c>
      <c r="C30" s="416" t="s">
        <v>309</v>
      </c>
      <c r="D30" s="401" t="s">
        <v>85</v>
      </c>
      <c r="E30" s="358" t="s">
        <v>78</v>
      </c>
      <c r="F30" s="41">
        <v>0</v>
      </c>
      <c r="G30" s="358">
        <v>7</v>
      </c>
      <c r="H30" s="41">
        <f>VLOOKUP(G30*(-1),HAIESPOF,2)</f>
        <v>17</v>
      </c>
      <c r="I30" s="254"/>
      <c r="J30" s="255">
        <v>0</v>
      </c>
      <c r="K30" s="366">
        <v>6.7</v>
      </c>
      <c r="L30" s="255">
        <f t="shared" si="0"/>
        <v>10</v>
      </c>
      <c r="M30" s="379">
        <v>3.6</v>
      </c>
      <c r="N30" s="258">
        <f t="shared" si="1"/>
        <v>6</v>
      </c>
      <c r="O30" s="360">
        <v>29</v>
      </c>
      <c r="P30" s="176">
        <f t="shared" si="2"/>
        <v>33</v>
      </c>
      <c r="Q30" s="211" t="s">
        <v>50</v>
      </c>
      <c r="R30" s="45"/>
      <c r="S30" s="398" t="e">
        <f t="shared" si="3"/>
        <v>#VALUE!</v>
      </c>
      <c r="T30" s="398">
        <f t="shared" si="4"/>
        <v>15</v>
      </c>
      <c r="U30" s="398">
        <f t="shared" si="5"/>
        <v>34</v>
      </c>
      <c r="V30" s="398">
        <f t="shared" si="6"/>
        <v>35</v>
      </c>
      <c r="W30" s="398">
        <f t="shared" si="7"/>
        <v>29</v>
      </c>
      <c r="X30" s="178">
        <v>33</v>
      </c>
    </row>
    <row r="31" spans="1:24" s="178" customFormat="1" ht="15.75" customHeight="1">
      <c r="A31" s="416" t="s">
        <v>319</v>
      </c>
      <c r="B31" s="428" t="s">
        <v>293</v>
      </c>
      <c r="C31" s="416" t="s">
        <v>294</v>
      </c>
      <c r="D31" s="401" t="s">
        <v>85</v>
      </c>
      <c r="E31" s="358" t="s">
        <v>78</v>
      </c>
      <c r="F31" s="41">
        <v>0</v>
      </c>
      <c r="G31" s="358">
        <v>7.4</v>
      </c>
      <c r="H31" s="41">
        <f>VLOOKUP(G31*(-1),HAIESPOF,2)</f>
        <v>14</v>
      </c>
      <c r="I31" s="254"/>
      <c r="J31" s="255">
        <v>0</v>
      </c>
      <c r="K31" s="366">
        <v>6.4</v>
      </c>
      <c r="L31" s="255">
        <f t="shared" si="0"/>
        <v>8</v>
      </c>
      <c r="M31" s="379">
        <v>4.5999999999999996</v>
      </c>
      <c r="N31" s="258">
        <f t="shared" si="1"/>
        <v>10</v>
      </c>
      <c r="O31" s="360">
        <v>30</v>
      </c>
      <c r="P31" s="176">
        <f t="shared" si="2"/>
        <v>32</v>
      </c>
      <c r="Q31" s="211" t="s">
        <v>50</v>
      </c>
      <c r="R31" s="45"/>
      <c r="S31" s="398" t="e">
        <f t="shared" si="3"/>
        <v>#VALUE!</v>
      </c>
      <c r="T31" s="398">
        <f t="shared" si="4"/>
        <v>19</v>
      </c>
      <c r="U31" s="398">
        <f t="shared" si="5"/>
        <v>39</v>
      </c>
      <c r="V31" s="398">
        <f t="shared" si="6"/>
        <v>16</v>
      </c>
      <c r="W31" s="398">
        <f t="shared" si="7"/>
        <v>30</v>
      </c>
      <c r="X31" s="178">
        <v>32</v>
      </c>
    </row>
    <row r="32" spans="1:24" s="178" customFormat="1" ht="15.75" customHeight="1">
      <c r="A32" s="416" t="s">
        <v>180</v>
      </c>
      <c r="B32" s="428" t="s">
        <v>170</v>
      </c>
      <c r="C32" s="416" t="s">
        <v>171</v>
      </c>
      <c r="D32" s="401" t="s">
        <v>81</v>
      </c>
      <c r="E32" s="358">
        <v>5.7</v>
      </c>
      <c r="F32" s="41">
        <f>VLOOKUP(E32*(-1),VITPOF,2)</f>
        <v>13</v>
      </c>
      <c r="G32" s="358" t="s">
        <v>78</v>
      </c>
      <c r="H32" s="41">
        <v>1</v>
      </c>
      <c r="I32" s="254"/>
      <c r="J32" s="255">
        <v>0</v>
      </c>
      <c r="K32" s="366">
        <v>6.69</v>
      </c>
      <c r="L32" s="255">
        <f t="shared" si="0"/>
        <v>9</v>
      </c>
      <c r="M32" s="379">
        <v>4.3</v>
      </c>
      <c r="N32" s="258">
        <f t="shared" si="1"/>
        <v>9</v>
      </c>
      <c r="O32" s="360">
        <v>30</v>
      </c>
      <c r="P32" s="176">
        <f t="shared" si="2"/>
        <v>32</v>
      </c>
      <c r="Q32" s="211" t="s">
        <v>50</v>
      </c>
      <c r="R32" s="45"/>
      <c r="S32" s="398">
        <f t="shared" si="3"/>
        <v>10</v>
      </c>
      <c r="T32" s="398" t="e">
        <f t="shared" si="4"/>
        <v>#VALUE!</v>
      </c>
      <c r="U32" s="398">
        <f t="shared" si="5"/>
        <v>36</v>
      </c>
      <c r="V32" s="398">
        <f t="shared" si="6"/>
        <v>19</v>
      </c>
      <c r="W32" s="398">
        <f t="shared" si="7"/>
        <v>30</v>
      </c>
      <c r="X32" s="178">
        <v>32</v>
      </c>
    </row>
    <row r="33" spans="1:24" s="178" customFormat="1" ht="15.75" customHeight="1">
      <c r="A33" s="416" t="s">
        <v>444</v>
      </c>
      <c r="B33" s="428" t="s">
        <v>430</v>
      </c>
      <c r="C33" s="416" t="s">
        <v>244</v>
      </c>
      <c r="D33" s="401" t="s">
        <v>84</v>
      </c>
      <c r="E33" s="358">
        <v>5.9</v>
      </c>
      <c r="F33" s="41">
        <f>VLOOKUP(E33*(-1),VITPOF,2)</f>
        <v>10</v>
      </c>
      <c r="G33" s="358" t="s">
        <v>78</v>
      </c>
      <c r="H33" s="41">
        <v>1</v>
      </c>
      <c r="I33" s="254"/>
      <c r="J33" s="255">
        <v>0</v>
      </c>
      <c r="K33" s="366">
        <v>7.5</v>
      </c>
      <c r="L33" s="255">
        <f t="shared" si="0"/>
        <v>14</v>
      </c>
      <c r="M33" s="379">
        <v>3.7</v>
      </c>
      <c r="N33" s="258">
        <f t="shared" si="1"/>
        <v>6</v>
      </c>
      <c r="O33" s="360">
        <v>32</v>
      </c>
      <c r="P33" s="176">
        <f t="shared" si="2"/>
        <v>31</v>
      </c>
      <c r="Q33" s="211" t="s">
        <v>50</v>
      </c>
      <c r="R33" s="45"/>
      <c r="S33" s="398">
        <f t="shared" si="3"/>
        <v>12</v>
      </c>
      <c r="T33" s="398" t="e">
        <f t="shared" si="4"/>
        <v>#VALUE!</v>
      </c>
      <c r="U33" s="398">
        <f t="shared" si="5"/>
        <v>17</v>
      </c>
      <c r="V33" s="398">
        <f t="shared" si="6"/>
        <v>32</v>
      </c>
      <c r="W33" s="398">
        <f t="shared" si="7"/>
        <v>32</v>
      </c>
      <c r="X33" s="178">
        <v>31</v>
      </c>
    </row>
    <row r="34" spans="1:24" s="178" customFormat="1" ht="15.75" customHeight="1">
      <c r="A34" s="416" t="s">
        <v>450</v>
      </c>
      <c r="B34" s="428" t="s">
        <v>437</v>
      </c>
      <c r="C34" s="416" t="s">
        <v>161</v>
      </c>
      <c r="D34" s="401" t="s">
        <v>84</v>
      </c>
      <c r="E34" s="358" t="s">
        <v>78</v>
      </c>
      <c r="F34" s="41">
        <v>0</v>
      </c>
      <c r="G34" s="358">
        <v>7.1</v>
      </c>
      <c r="H34" s="41">
        <f>VLOOKUP(G34*(-1),HAIESPOF,2)</f>
        <v>16</v>
      </c>
      <c r="I34" s="254"/>
      <c r="J34" s="255">
        <v>0</v>
      </c>
      <c r="K34" s="366">
        <v>7.2</v>
      </c>
      <c r="L34" s="255">
        <f t="shared" ref="L34:L50" si="8">VLOOKUP(K34,PENTPOF,2)</f>
        <v>12</v>
      </c>
      <c r="M34" s="379">
        <v>2.75</v>
      </c>
      <c r="N34" s="258">
        <f t="shared" si="1"/>
        <v>3</v>
      </c>
      <c r="O34" s="360">
        <v>32</v>
      </c>
      <c r="P34" s="176">
        <f t="shared" ref="P34:P50" si="9">F34+H34+J34+L34+N34</f>
        <v>31</v>
      </c>
      <c r="Q34" s="211" t="s">
        <v>50</v>
      </c>
      <c r="R34" s="45"/>
      <c r="S34" s="398" t="e">
        <f t="shared" ref="S34:S50" si="10">RANK(E34,$E$2:$E$50,2)</f>
        <v>#VALUE!</v>
      </c>
      <c r="T34" s="398">
        <f t="shared" ref="T34:T50" si="11">RANK(G34,$G$2:$G$50,2)</f>
        <v>16</v>
      </c>
      <c r="U34" s="398">
        <f t="shared" ref="U34:U50" si="12">RANK(K34,$K$2:$K$50,0)</f>
        <v>24</v>
      </c>
      <c r="V34" s="398">
        <f t="shared" ref="V34:V50" si="13">RANK(M34,$M$2:$M$50,0)</f>
        <v>46</v>
      </c>
      <c r="W34" s="398">
        <f t="shared" ref="W34:W50" si="14">RANK(X34,$X$2:$X$50,0)</f>
        <v>32</v>
      </c>
      <c r="X34" s="178">
        <v>31</v>
      </c>
    </row>
    <row r="35" spans="1:24" s="178" customFormat="1" ht="15.75" customHeight="1">
      <c r="A35" s="416" t="s">
        <v>395</v>
      </c>
      <c r="B35" s="428" t="s">
        <v>384</v>
      </c>
      <c r="C35" s="416" t="s">
        <v>163</v>
      </c>
      <c r="D35" s="401" t="s">
        <v>86</v>
      </c>
      <c r="E35" s="358">
        <v>6.1</v>
      </c>
      <c r="F35" s="41">
        <f>VLOOKUP(E35*(-1),VITPOF,2)</f>
        <v>8</v>
      </c>
      <c r="G35" s="358" t="s">
        <v>78</v>
      </c>
      <c r="H35" s="41">
        <v>1</v>
      </c>
      <c r="I35" s="254"/>
      <c r="J35" s="255">
        <v>0</v>
      </c>
      <c r="K35" s="366">
        <v>6.4</v>
      </c>
      <c r="L35" s="255">
        <f t="shared" si="8"/>
        <v>8</v>
      </c>
      <c r="M35" s="379">
        <v>5.0999999999999996</v>
      </c>
      <c r="N35" s="258">
        <f t="shared" si="1"/>
        <v>12</v>
      </c>
      <c r="O35" s="360">
        <v>34</v>
      </c>
      <c r="P35" s="176">
        <f t="shared" si="9"/>
        <v>29</v>
      </c>
      <c r="Q35" s="211" t="s">
        <v>50</v>
      </c>
      <c r="R35" s="45"/>
      <c r="S35" s="398">
        <f t="shared" si="10"/>
        <v>16</v>
      </c>
      <c r="T35" s="398" t="e">
        <f t="shared" si="11"/>
        <v>#VALUE!</v>
      </c>
      <c r="U35" s="398">
        <f t="shared" si="12"/>
        <v>39</v>
      </c>
      <c r="V35" s="398">
        <f t="shared" si="13"/>
        <v>8</v>
      </c>
      <c r="W35" s="398">
        <f t="shared" si="14"/>
        <v>34</v>
      </c>
      <c r="X35" s="178">
        <v>29</v>
      </c>
    </row>
    <row r="36" spans="1:24" s="178" customFormat="1" ht="15.75" customHeight="1">
      <c r="A36" s="416" t="s">
        <v>324</v>
      </c>
      <c r="B36" s="428" t="s">
        <v>302</v>
      </c>
      <c r="C36" s="416" t="s">
        <v>157</v>
      </c>
      <c r="D36" s="401" t="s">
        <v>85</v>
      </c>
      <c r="E36" s="358" t="s">
        <v>78</v>
      </c>
      <c r="F36" s="41">
        <v>0</v>
      </c>
      <c r="G36" s="358">
        <v>7.1</v>
      </c>
      <c r="H36" s="41">
        <f>VLOOKUP(G36*(-1),HAIESPOF,2)</f>
        <v>16</v>
      </c>
      <c r="I36" s="254"/>
      <c r="J36" s="255">
        <v>0</v>
      </c>
      <c r="K36" s="366">
        <v>6.1</v>
      </c>
      <c r="L36" s="255">
        <f t="shared" si="8"/>
        <v>7</v>
      </c>
      <c r="M36" s="379">
        <v>3.2</v>
      </c>
      <c r="N36" s="258">
        <f t="shared" si="1"/>
        <v>5</v>
      </c>
      <c r="O36" s="360">
        <v>35</v>
      </c>
      <c r="P36" s="176">
        <f t="shared" si="9"/>
        <v>28</v>
      </c>
      <c r="Q36" s="211" t="s">
        <v>50</v>
      </c>
      <c r="R36" s="45"/>
      <c r="S36" s="398" t="e">
        <f t="shared" si="10"/>
        <v>#VALUE!</v>
      </c>
      <c r="T36" s="398">
        <f t="shared" si="11"/>
        <v>16</v>
      </c>
      <c r="U36" s="398">
        <f t="shared" si="12"/>
        <v>44</v>
      </c>
      <c r="V36" s="398">
        <f t="shared" si="13"/>
        <v>40</v>
      </c>
      <c r="W36" s="398">
        <f t="shared" si="14"/>
        <v>35</v>
      </c>
      <c r="X36" s="178">
        <v>28</v>
      </c>
    </row>
    <row r="37" spans="1:24" s="178" customFormat="1" ht="15.75" customHeight="1">
      <c r="A37" s="416" t="s">
        <v>320</v>
      </c>
      <c r="B37" s="428" t="s">
        <v>295</v>
      </c>
      <c r="C37" s="416" t="s">
        <v>296</v>
      </c>
      <c r="D37" s="401" t="s">
        <v>85</v>
      </c>
      <c r="E37" s="358">
        <v>5.9</v>
      </c>
      <c r="F37" s="41">
        <f>VLOOKUP(E37*(-1),VITPOF,2)</f>
        <v>10</v>
      </c>
      <c r="G37" s="358" t="s">
        <v>78</v>
      </c>
      <c r="H37" s="41">
        <v>1</v>
      </c>
      <c r="I37" s="254"/>
      <c r="J37" s="255">
        <v>0</v>
      </c>
      <c r="K37" s="366">
        <v>6.7</v>
      </c>
      <c r="L37" s="255">
        <f t="shared" si="8"/>
        <v>10</v>
      </c>
      <c r="M37" s="379">
        <v>3.2</v>
      </c>
      <c r="N37" s="258">
        <f t="shared" si="1"/>
        <v>5</v>
      </c>
      <c r="O37" s="360">
        <v>36</v>
      </c>
      <c r="P37" s="176">
        <f t="shared" si="9"/>
        <v>26</v>
      </c>
      <c r="Q37" s="211" t="s">
        <v>50</v>
      </c>
      <c r="R37" s="45"/>
      <c r="S37" s="398">
        <f t="shared" si="10"/>
        <v>12</v>
      </c>
      <c r="T37" s="398" t="e">
        <f t="shared" si="11"/>
        <v>#VALUE!</v>
      </c>
      <c r="U37" s="398">
        <f t="shared" si="12"/>
        <v>34</v>
      </c>
      <c r="V37" s="398">
        <f t="shared" si="13"/>
        <v>40</v>
      </c>
      <c r="W37" s="398">
        <f t="shared" si="14"/>
        <v>36</v>
      </c>
      <c r="X37" s="178">
        <v>26</v>
      </c>
    </row>
    <row r="38" spans="1:24" s="178" customFormat="1" ht="15.75" customHeight="1">
      <c r="A38" s="416" t="s">
        <v>442</v>
      </c>
      <c r="B38" s="428" t="s">
        <v>426</v>
      </c>
      <c r="C38" s="416" t="s">
        <v>427</v>
      </c>
      <c r="D38" s="401" t="s">
        <v>84</v>
      </c>
      <c r="E38" s="358" t="s">
        <v>78</v>
      </c>
      <c r="F38" s="41">
        <v>0</v>
      </c>
      <c r="G38" s="358">
        <v>7.8</v>
      </c>
      <c r="H38" s="41">
        <f>VLOOKUP(G38*(-1),HAIESPOF,2)</f>
        <v>11</v>
      </c>
      <c r="I38" s="254"/>
      <c r="J38" s="255">
        <v>0</v>
      </c>
      <c r="K38" s="366">
        <v>6.5</v>
      </c>
      <c r="L38" s="255">
        <f t="shared" si="8"/>
        <v>9</v>
      </c>
      <c r="M38" s="379">
        <v>3.35</v>
      </c>
      <c r="N38" s="258">
        <f t="shared" si="1"/>
        <v>5</v>
      </c>
      <c r="O38" s="360">
        <v>37</v>
      </c>
      <c r="P38" s="176">
        <f t="shared" si="9"/>
        <v>25</v>
      </c>
      <c r="Q38" s="211" t="s">
        <v>50</v>
      </c>
      <c r="R38" s="45"/>
      <c r="S38" s="398" t="e">
        <f t="shared" si="10"/>
        <v>#VALUE!</v>
      </c>
      <c r="T38" s="398">
        <f t="shared" si="11"/>
        <v>20</v>
      </c>
      <c r="U38" s="398">
        <f t="shared" si="12"/>
        <v>37</v>
      </c>
      <c r="V38" s="398">
        <f t="shared" si="13"/>
        <v>38</v>
      </c>
      <c r="W38" s="398">
        <f t="shared" si="14"/>
        <v>37</v>
      </c>
      <c r="X38" s="178">
        <v>25</v>
      </c>
    </row>
    <row r="39" spans="1:24" s="178" customFormat="1" ht="15.75" customHeight="1">
      <c r="A39" s="416" t="s">
        <v>335</v>
      </c>
      <c r="B39" s="428" t="s">
        <v>317</v>
      </c>
      <c r="C39" s="416" t="s">
        <v>318</v>
      </c>
      <c r="D39" s="401" t="s">
        <v>85</v>
      </c>
      <c r="E39" s="358">
        <v>6.4</v>
      </c>
      <c r="F39" s="41">
        <f>VLOOKUP(E39*(-1),VITPOF,2)</f>
        <v>6</v>
      </c>
      <c r="G39" s="358" t="s">
        <v>78</v>
      </c>
      <c r="H39" s="41">
        <v>1</v>
      </c>
      <c r="I39" s="254"/>
      <c r="J39" s="255">
        <v>0</v>
      </c>
      <c r="K39" s="366">
        <v>7.1</v>
      </c>
      <c r="L39" s="255">
        <f t="shared" si="8"/>
        <v>12</v>
      </c>
      <c r="M39" s="379">
        <v>3.45</v>
      </c>
      <c r="N39" s="258">
        <f t="shared" si="1"/>
        <v>5</v>
      </c>
      <c r="O39" s="360">
        <v>38</v>
      </c>
      <c r="P39" s="176">
        <f t="shared" si="9"/>
        <v>24</v>
      </c>
      <c r="Q39" s="211" t="s">
        <v>50</v>
      </c>
      <c r="R39" s="45"/>
      <c r="S39" s="398">
        <f t="shared" si="10"/>
        <v>23</v>
      </c>
      <c r="T39" s="398" t="e">
        <f t="shared" si="11"/>
        <v>#VALUE!</v>
      </c>
      <c r="U39" s="398">
        <f t="shared" si="12"/>
        <v>26</v>
      </c>
      <c r="V39" s="398">
        <f t="shared" si="13"/>
        <v>37</v>
      </c>
      <c r="W39" s="398">
        <f t="shared" si="14"/>
        <v>38</v>
      </c>
      <c r="X39" s="178">
        <v>24</v>
      </c>
    </row>
    <row r="40" spans="1:24" s="178" customFormat="1" ht="15.75" customHeight="1">
      <c r="A40" s="416" t="s">
        <v>451</v>
      </c>
      <c r="B40" s="428" t="s">
        <v>438</v>
      </c>
      <c r="C40" s="416" t="s">
        <v>439</v>
      </c>
      <c r="D40" s="401" t="s">
        <v>84</v>
      </c>
      <c r="E40" s="358">
        <v>6.1</v>
      </c>
      <c r="F40" s="41">
        <f>VLOOKUP(E40*(-1),VITPOF,2)</f>
        <v>8</v>
      </c>
      <c r="G40" s="358" t="s">
        <v>78</v>
      </c>
      <c r="H40" s="41">
        <v>1</v>
      </c>
      <c r="I40" s="254"/>
      <c r="J40" s="255">
        <v>0</v>
      </c>
      <c r="K40" s="366">
        <v>7</v>
      </c>
      <c r="L40" s="255">
        <f t="shared" si="8"/>
        <v>11</v>
      </c>
      <c r="M40" s="379">
        <v>2.95</v>
      </c>
      <c r="N40" s="258">
        <f t="shared" si="1"/>
        <v>4</v>
      </c>
      <c r="O40" s="360">
        <v>38</v>
      </c>
      <c r="P40" s="176">
        <f t="shared" si="9"/>
        <v>24</v>
      </c>
      <c r="Q40" s="211" t="s">
        <v>50</v>
      </c>
      <c r="R40" s="45"/>
      <c r="S40" s="398">
        <f t="shared" si="10"/>
        <v>16</v>
      </c>
      <c r="T40" s="398" t="e">
        <f t="shared" si="11"/>
        <v>#VALUE!</v>
      </c>
      <c r="U40" s="398">
        <f t="shared" si="12"/>
        <v>28</v>
      </c>
      <c r="V40" s="398">
        <f t="shared" si="13"/>
        <v>44</v>
      </c>
      <c r="W40" s="398">
        <f t="shared" si="14"/>
        <v>38</v>
      </c>
      <c r="X40" s="178">
        <v>24</v>
      </c>
    </row>
    <row r="41" spans="1:24" s="178" customFormat="1" ht="15.75" customHeight="1">
      <c r="A41" s="416" t="s">
        <v>322</v>
      </c>
      <c r="B41" s="428" t="s">
        <v>298</v>
      </c>
      <c r="C41" s="416" t="s">
        <v>299</v>
      </c>
      <c r="D41" s="401" t="s">
        <v>85</v>
      </c>
      <c r="E41" s="358">
        <v>6.6</v>
      </c>
      <c r="F41" s="41">
        <f>VLOOKUP(E41*(-1),VITPOF,2)</f>
        <v>5</v>
      </c>
      <c r="G41" s="358" t="s">
        <v>78</v>
      </c>
      <c r="H41" s="41">
        <v>1</v>
      </c>
      <c r="I41" s="254"/>
      <c r="J41" s="255">
        <v>0</v>
      </c>
      <c r="K41" s="366">
        <v>6.8</v>
      </c>
      <c r="L41" s="255">
        <f t="shared" si="8"/>
        <v>10</v>
      </c>
      <c r="M41" s="379">
        <v>3.9</v>
      </c>
      <c r="N41" s="258">
        <f t="shared" si="1"/>
        <v>7</v>
      </c>
      <c r="O41" s="360">
        <v>40</v>
      </c>
      <c r="P41" s="176">
        <f t="shared" si="9"/>
        <v>23</v>
      </c>
      <c r="Q41" s="211" t="s">
        <v>50</v>
      </c>
      <c r="R41" s="45"/>
      <c r="S41" s="398">
        <f t="shared" si="10"/>
        <v>25</v>
      </c>
      <c r="T41" s="398" t="e">
        <f t="shared" si="11"/>
        <v>#VALUE!</v>
      </c>
      <c r="U41" s="398">
        <f t="shared" si="12"/>
        <v>33</v>
      </c>
      <c r="V41" s="398">
        <f t="shared" si="13"/>
        <v>26</v>
      </c>
      <c r="W41" s="398">
        <f t="shared" si="14"/>
        <v>40</v>
      </c>
      <c r="X41" s="178">
        <v>23</v>
      </c>
    </row>
    <row r="42" spans="1:24" s="178" customFormat="1" ht="15.75" customHeight="1">
      <c r="A42" s="416" t="s">
        <v>503</v>
      </c>
      <c r="B42" s="428" t="s">
        <v>492</v>
      </c>
      <c r="C42" s="416" t="s">
        <v>493</v>
      </c>
      <c r="D42" s="401" t="s">
        <v>484</v>
      </c>
      <c r="E42" s="358">
        <v>6.2</v>
      </c>
      <c r="F42" s="41">
        <f>VLOOKUP(E42*(-1),VITPOF,2)</f>
        <v>7</v>
      </c>
      <c r="G42" s="358" t="s">
        <v>78</v>
      </c>
      <c r="H42" s="41">
        <v>1</v>
      </c>
      <c r="I42" s="254"/>
      <c r="J42" s="255">
        <v>0</v>
      </c>
      <c r="K42" s="366">
        <v>6.3</v>
      </c>
      <c r="L42" s="255">
        <f t="shared" si="8"/>
        <v>8</v>
      </c>
      <c r="M42" s="379">
        <v>3.9</v>
      </c>
      <c r="N42" s="258">
        <f t="shared" si="1"/>
        <v>7</v>
      </c>
      <c r="O42" s="360">
        <v>40</v>
      </c>
      <c r="P42" s="176">
        <f t="shared" si="9"/>
        <v>23</v>
      </c>
      <c r="Q42" s="211" t="s">
        <v>50</v>
      </c>
      <c r="R42" s="45"/>
      <c r="S42" s="398">
        <f t="shared" si="10"/>
        <v>21</v>
      </c>
      <c r="T42" s="398" t="e">
        <f t="shared" si="11"/>
        <v>#VALUE!</v>
      </c>
      <c r="U42" s="398">
        <f t="shared" si="12"/>
        <v>42</v>
      </c>
      <c r="V42" s="398">
        <f t="shared" si="13"/>
        <v>26</v>
      </c>
      <c r="W42" s="398">
        <f t="shared" si="14"/>
        <v>40</v>
      </c>
      <c r="X42" s="178">
        <v>23</v>
      </c>
    </row>
    <row r="43" spans="1:24" s="178" customFormat="1" ht="15.75" customHeight="1">
      <c r="A43" s="416" t="s">
        <v>178</v>
      </c>
      <c r="B43" s="428" t="s">
        <v>166</v>
      </c>
      <c r="C43" s="416" t="s">
        <v>167</v>
      </c>
      <c r="D43" s="401" t="s">
        <v>81</v>
      </c>
      <c r="E43" s="358">
        <v>6.2</v>
      </c>
      <c r="F43" s="41">
        <f>VLOOKUP(E43*(-1),VITPOF,2)</f>
        <v>7</v>
      </c>
      <c r="G43" s="358" t="s">
        <v>78</v>
      </c>
      <c r="H43" s="41">
        <v>1</v>
      </c>
      <c r="I43" s="254"/>
      <c r="J43" s="255">
        <v>0</v>
      </c>
      <c r="K43" s="366">
        <v>7.01</v>
      </c>
      <c r="L43" s="255">
        <f t="shared" si="8"/>
        <v>11</v>
      </c>
      <c r="M43" s="379">
        <v>2.95</v>
      </c>
      <c r="N43" s="258">
        <f t="shared" si="1"/>
        <v>4</v>
      </c>
      <c r="O43" s="360">
        <v>40</v>
      </c>
      <c r="P43" s="176">
        <f t="shared" si="9"/>
        <v>23</v>
      </c>
      <c r="Q43" s="211" t="s">
        <v>50</v>
      </c>
      <c r="R43" s="45"/>
      <c r="S43" s="398">
        <f t="shared" si="10"/>
        <v>21</v>
      </c>
      <c r="T43" s="398" t="e">
        <f t="shared" si="11"/>
        <v>#VALUE!</v>
      </c>
      <c r="U43" s="398">
        <f t="shared" si="12"/>
        <v>27</v>
      </c>
      <c r="V43" s="398">
        <f t="shared" si="13"/>
        <v>44</v>
      </c>
      <c r="W43" s="398">
        <f t="shared" si="14"/>
        <v>40</v>
      </c>
      <c r="X43" s="178">
        <v>23</v>
      </c>
    </row>
    <row r="44" spans="1:24" s="178" customFormat="1" ht="15.75" customHeight="1">
      <c r="A44" s="416" t="s">
        <v>506</v>
      </c>
      <c r="B44" s="428" t="s">
        <v>496</v>
      </c>
      <c r="C44" s="416" t="s">
        <v>497</v>
      </c>
      <c r="D44" s="401" t="s">
        <v>484</v>
      </c>
      <c r="E44" s="358" t="s">
        <v>78</v>
      </c>
      <c r="F44" s="41">
        <v>5.9</v>
      </c>
      <c r="G44" s="358" t="s">
        <v>78</v>
      </c>
      <c r="H44" s="41">
        <v>1</v>
      </c>
      <c r="I44" s="254"/>
      <c r="J44" s="255">
        <v>0</v>
      </c>
      <c r="K44" s="366">
        <v>6.3</v>
      </c>
      <c r="L44" s="255">
        <f t="shared" si="8"/>
        <v>8</v>
      </c>
      <c r="M44" s="379">
        <v>3.85</v>
      </c>
      <c r="N44" s="258">
        <f t="shared" si="1"/>
        <v>7</v>
      </c>
      <c r="O44" s="360">
        <v>43</v>
      </c>
      <c r="P44" s="176">
        <f t="shared" si="9"/>
        <v>21.9</v>
      </c>
      <c r="Q44" s="211" t="s">
        <v>50</v>
      </c>
      <c r="R44" s="45"/>
      <c r="S44" s="398" t="e">
        <f t="shared" si="10"/>
        <v>#VALUE!</v>
      </c>
      <c r="T44" s="398" t="e">
        <f t="shared" si="11"/>
        <v>#VALUE!</v>
      </c>
      <c r="U44" s="398">
        <f t="shared" si="12"/>
        <v>42</v>
      </c>
      <c r="V44" s="398">
        <f t="shared" si="13"/>
        <v>29</v>
      </c>
      <c r="W44" s="398">
        <f t="shared" si="14"/>
        <v>43</v>
      </c>
      <c r="X44" s="178">
        <v>21.9</v>
      </c>
    </row>
    <row r="45" spans="1:24" s="178" customFormat="1" ht="15.75" customHeight="1">
      <c r="A45" s="416" t="s">
        <v>397</v>
      </c>
      <c r="B45" s="428" t="s">
        <v>390</v>
      </c>
      <c r="C45" s="416" t="s">
        <v>391</v>
      </c>
      <c r="D45" s="401" t="s">
        <v>86</v>
      </c>
      <c r="E45" s="358">
        <v>6.15</v>
      </c>
      <c r="F45" s="41">
        <f>VLOOKUP(E45*(-1),VITPOF,2)</f>
        <v>7</v>
      </c>
      <c r="G45" s="358" t="s">
        <v>78</v>
      </c>
      <c r="H45" s="41">
        <v>1</v>
      </c>
      <c r="I45" s="254"/>
      <c r="J45" s="255">
        <v>0</v>
      </c>
      <c r="K45" s="366">
        <v>6.4</v>
      </c>
      <c r="L45" s="255">
        <f t="shared" si="8"/>
        <v>8</v>
      </c>
      <c r="M45" s="379">
        <v>2.5499999999999998</v>
      </c>
      <c r="N45" s="258">
        <f t="shared" si="1"/>
        <v>3</v>
      </c>
      <c r="O45" s="360">
        <v>44</v>
      </c>
      <c r="P45" s="176">
        <f t="shared" si="9"/>
        <v>19</v>
      </c>
      <c r="Q45" s="211" t="s">
        <v>50</v>
      </c>
      <c r="R45" s="45"/>
      <c r="S45" s="398">
        <f t="shared" si="10"/>
        <v>20</v>
      </c>
      <c r="T45" s="398" t="e">
        <f t="shared" si="11"/>
        <v>#VALUE!</v>
      </c>
      <c r="U45" s="398">
        <f t="shared" si="12"/>
        <v>39</v>
      </c>
      <c r="V45" s="398">
        <f t="shared" si="13"/>
        <v>48</v>
      </c>
      <c r="W45" s="398">
        <f t="shared" si="14"/>
        <v>44</v>
      </c>
      <c r="X45" s="178">
        <v>19</v>
      </c>
    </row>
    <row r="46" spans="1:24" s="178" customFormat="1" ht="15.75" customHeight="1">
      <c r="A46" s="416" t="s">
        <v>172</v>
      </c>
      <c r="B46" s="428" t="s">
        <v>89</v>
      </c>
      <c r="C46" s="416" t="s">
        <v>150</v>
      </c>
      <c r="D46" s="401" t="s">
        <v>81</v>
      </c>
      <c r="E46" s="358">
        <v>6.4</v>
      </c>
      <c r="F46" s="41">
        <f>VLOOKUP(E46*(-1),VITPOF,2)</f>
        <v>6</v>
      </c>
      <c r="G46" s="358" t="s">
        <v>78</v>
      </c>
      <c r="H46" s="41">
        <v>1</v>
      </c>
      <c r="I46" s="254"/>
      <c r="J46" s="255">
        <v>0</v>
      </c>
      <c r="K46" s="366">
        <v>5.82</v>
      </c>
      <c r="L46" s="255">
        <f t="shared" si="8"/>
        <v>5</v>
      </c>
      <c r="M46" s="379">
        <v>3.2</v>
      </c>
      <c r="N46" s="258">
        <f t="shared" si="1"/>
        <v>5</v>
      </c>
      <c r="O46" s="360">
        <v>45</v>
      </c>
      <c r="P46" s="176">
        <f t="shared" si="9"/>
        <v>17</v>
      </c>
      <c r="Q46" s="211" t="s">
        <v>50</v>
      </c>
      <c r="R46" s="45"/>
      <c r="S46" s="398">
        <f t="shared" si="10"/>
        <v>23</v>
      </c>
      <c r="T46" s="398" t="e">
        <f t="shared" si="11"/>
        <v>#VALUE!</v>
      </c>
      <c r="U46" s="398">
        <f t="shared" si="12"/>
        <v>46</v>
      </c>
      <c r="V46" s="398">
        <f t="shared" si="13"/>
        <v>40</v>
      </c>
      <c r="W46" s="398">
        <f t="shared" si="14"/>
        <v>45</v>
      </c>
      <c r="X46" s="178">
        <v>17</v>
      </c>
    </row>
    <row r="47" spans="1:24" s="178" customFormat="1" ht="15.75" customHeight="1">
      <c r="A47" s="416" t="s">
        <v>396</v>
      </c>
      <c r="B47" s="428" t="s">
        <v>385</v>
      </c>
      <c r="C47" s="416" t="s">
        <v>386</v>
      </c>
      <c r="D47" s="401" t="s">
        <v>86</v>
      </c>
      <c r="E47" s="358">
        <v>7</v>
      </c>
      <c r="F47" s="41">
        <f>VLOOKUP(E47*(-1),VITPOF,2)</f>
        <v>3</v>
      </c>
      <c r="G47" s="358" t="s">
        <v>78</v>
      </c>
      <c r="H47" s="41">
        <v>1</v>
      </c>
      <c r="I47" s="254"/>
      <c r="J47" s="255">
        <v>0</v>
      </c>
      <c r="K47" s="366">
        <v>6</v>
      </c>
      <c r="L47" s="255">
        <f t="shared" si="8"/>
        <v>6</v>
      </c>
      <c r="M47" s="379">
        <v>3.6</v>
      </c>
      <c r="N47" s="258">
        <f t="shared" si="1"/>
        <v>6</v>
      </c>
      <c r="O47" s="360">
        <v>46</v>
      </c>
      <c r="P47" s="176">
        <f t="shared" si="9"/>
        <v>16</v>
      </c>
      <c r="Q47" s="211" t="s">
        <v>50</v>
      </c>
      <c r="R47" s="45"/>
      <c r="S47" s="398">
        <f t="shared" si="10"/>
        <v>26</v>
      </c>
      <c r="T47" s="398" t="e">
        <f t="shared" si="11"/>
        <v>#VALUE!</v>
      </c>
      <c r="U47" s="398">
        <f t="shared" si="12"/>
        <v>45</v>
      </c>
      <c r="V47" s="398">
        <f t="shared" si="13"/>
        <v>35</v>
      </c>
      <c r="W47" s="398">
        <f t="shared" si="14"/>
        <v>46</v>
      </c>
      <c r="X47" s="178">
        <v>16</v>
      </c>
    </row>
    <row r="48" spans="1:24" s="178" customFormat="1" ht="15.75" customHeight="1">
      <c r="A48" s="416" t="s">
        <v>328</v>
      </c>
      <c r="B48" s="428" t="s">
        <v>277</v>
      </c>
      <c r="C48" s="416" t="s">
        <v>171</v>
      </c>
      <c r="D48" s="401" t="s">
        <v>85</v>
      </c>
      <c r="E48" s="358">
        <v>6.1</v>
      </c>
      <c r="F48" s="41">
        <f>VLOOKUP(E48*(-1),VITPOF,2)</f>
        <v>8</v>
      </c>
      <c r="G48" s="358" t="s">
        <v>78</v>
      </c>
      <c r="H48" s="41">
        <v>1</v>
      </c>
      <c r="I48" s="254"/>
      <c r="J48" s="255">
        <v>0</v>
      </c>
      <c r="K48" s="366">
        <v>5.4</v>
      </c>
      <c r="L48" s="255">
        <f t="shared" si="8"/>
        <v>4</v>
      </c>
      <c r="M48" s="379">
        <v>1.3</v>
      </c>
      <c r="N48" s="258">
        <v>1</v>
      </c>
      <c r="O48" s="360">
        <v>47</v>
      </c>
      <c r="P48" s="176">
        <f t="shared" si="9"/>
        <v>14</v>
      </c>
      <c r="Q48" s="211" t="s">
        <v>50</v>
      </c>
      <c r="R48" s="45"/>
      <c r="S48" s="398">
        <f t="shared" si="10"/>
        <v>16</v>
      </c>
      <c r="T48" s="398" t="e">
        <f t="shared" si="11"/>
        <v>#VALUE!</v>
      </c>
      <c r="U48" s="398">
        <f t="shared" si="12"/>
        <v>48</v>
      </c>
      <c r="V48" s="398">
        <f t="shared" si="13"/>
        <v>49</v>
      </c>
      <c r="W48" s="398">
        <f t="shared" si="14"/>
        <v>47</v>
      </c>
      <c r="X48" s="178">
        <v>14</v>
      </c>
    </row>
    <row r="49" spans="1:24" s="178" customFormat="1" ht="15.75" customHeight="1">
      <c r="A49" s="416" t="s">
        <v>505</v>
      </c>
      <c r="B49" s="428" t="s">
        <v>495</v>
      </c>
      <c r="C49" s="416" t="s">
        <v>387</v>
      </c>
      <c r="D49" s="401" t="s">
        <v>484</v>
      </c>
      <c r="E49" s="358" t="s">
        <v>78</v>
      </c>
      <c r="F49" s="41">
        <v>0</v>
      </c>
      <c r="G49" s="358">
        <v>11.4</v>
      </c>
      <c r="H49" s="41">
        <v>1</v>
      </c>
      <c r="I49" s="254"/>
      <c r="J49" s="255">
        <v>0</v>
      </c>
      <c r="K49" s="366">
        <v>5.81</v>
      </c>
      <c r="L49" s="255">
        <f t="shared" si="8"/>
        <v>5</v>
      </c>
      <c r="M49" s="379">
        <v>3.65</v>
      </c>
      <c r="N49" s="258">
        <f>VLOOKUP(M49,MBPOF,2)</f>
        <v>6</v>
      </c>
      <c r="O49" s="360">
        <v>48</v>
      </c>
      <c r="P49" s="176">
        <f t="shared" si="9"/>
        <v>12</v>
      </c>
      <c r="Q49" s="211" t="s">
        <v>50</v>
      </c>
      <c r="R49" s="45"/>
      <c r="S49" s="398" t="e">
        <f t="shared" si="10"/>
        <v>#VALUE!</v>
      </c>
      <c r="T49" s="398">
        <f t="shared" si="11"/>
        <v>21</v>
      </c>
      <c r="U49" s="398">
        <f t="shared" si="12"/>
        <v>47</v>
      </c>
      <c r="V49" s="398">
        <f t="shared" si="13"/>
        <v>33</v>
      </c>
      <c r="W49" s="398">
        <f t="shared" si="14"/>
        <v>48</v>
      </c>
      <c r="X49" s="178">
        <v>12</v>
      </c>
    </row>
    <row r="50" spans="1:24" s="178" customFormat="1" ht="15.75" customHeight="1">
      <c r="A50" s="416" t="s">
        <v>504</v>
      </c>
      <c r="B50" s="428" t="s">
        <v>494</v>
      </c>
      <c r="C50" s="416" t="s">
        <v>361</v>
      </c>
      <c r="D50" s="401" t="s">
        <v>484</v>
      </c>
      <c r="E50" s="358">
        <v>7.2</v>
      </c>
      <c r="F50" s="41">
        <v>1</v>
      </c>
      <c r="G50" s="358" t="s">
        <v>78</v>
      </c>
      <c r="H50" s="41">
        <v>1</v>
      </c>
      <c r="I50" s="254"/>
      <c r="J50" s="255">
        <v>0</v>
      </c>
      <c r="K50" s="366">
        <v>5.2</v>
      </c>
      <c r="L50" s="255">
        <f t="shared" si="8"/>
        <v>4</v>
      </c>
      <c r="M50" s="379">
        <v>2.6</v>
      </c>
      <c r="N50" s="258">
        <f>VLOOKUP(M50,MBPOF,2)</f>
        <v>3</v>
      </c>
      <c r="O50" s="360">
        <v>49</v>
      </c>
      <c r="P50" s="176">
        <f t="shared" si="9"/>
        <v>9</v>
      </c>
      <c r="Q50" s="211" t="s">
        <v>50</v>
      </c>
      <c r="R50" s="45"/>
      <c r="S50" s="398">
        <f t="shared" si="10"/>
        <v>27</v>
      </c>
      <c r="T50" s="398" t="e">
        <f t="shared" si="11"/>
        <v>#VALUE!</v>
      </c>
      <c r="U50" s="398">
        <f t="shared" si="12"/>
        <v>49</v>
      </c>
      <c r="V50" s="398">
        <f t="shared" si="13"/>
        <v>47</v>
      </c>
      <c r="W50" s="398">
        <f t="shared" si="14"/>
        <v>49</v>
      </c>
      <c r="X50" s="178">
        <v>9</v>
      </c>
    </row>
    <row r="53" spans="1:24" ht="12.75">
      <c r="A53" s="403"/>
      <c r="B53" s="404"/>
      <c r="C53" s="404"/>
      <c r="D53" s="405"/>
    </row>
    <row r="54" spans="1:24" ht="12.75">
      <c r="A54" s="403"/>
      <c r="B54" s="404"/>
      <c r="C54" s="404"/>
      <c r="D54" s="405"/>
    </row>
    <row r="55" spans="1:24" ht="12.75">
      <c r="A55" s="403"/>
      <c r="B55" s="404"/>
      <c r="C55" s="404"/>
      <c r="D55" s="405"/>
    </row>
    <row r="56" spans="1:24" ht="12.75">
      <c r="A56" s="403"/>
      <c r="B56" s="404"/>
      <c r="C56" s="404"/>
      <c r="D56" s="405"/>
    </row>
    <row r="57" spans="1:24" ht="12.75">
      <c r="A57" s="403"/>
      <c r="B57" s="404"/>
      <c r="C57" s="404"/>
      <c r="D57" s="405"/>
    </row>
    <row r="58" spans="1:24" ht="12.75">
      <c r="A58" s="403"/>
      <c r="B58" s="404"/>
      <c r="C58" s="404"/>
      <c r="D58" s="405"/>
    </row>
    <row r="59" spans="1:24" ht="12.75">
      <c r="A59" s="403"/>
      <c r="B59" s="404"/>
      <c r="C59" s="404"/>
      <c r="D59" s="405"/>
    </row>
    <row r="60" spans="1:24" ht="12.75">
      <c r="A60" s="403"/>
      <c r="B60" s="404"/>
      <c r="C60" s="404"/>
      <c r="D60" s="405"/>
    </row>
    <row r="61" spans="1:24" s="7" customFormat="1" ht="12.75">
      <c r="A61" s="403"/>
      <c r="B61" s="404"/>
      <c r="C61" s="404"/>
      <c r="D61" s="405"/>
      <c r="F61" s="8"/>
      <c r="H61" s="8"/>
      <c r="I61" s="9"/>
      <c r="J61" s="8"/>
      <c r="K61" s="9"/>
      <c r="L61" s="8"/>
      <c r="M61" s="9"/>
      <c r="N61" s="8"/>
      <c r="O61" s="8"/>
      <c r="P61" s="10"/>
      <c r="Q61" s="8"/>
      <c r="R61" s="6"/>
      <c r="S61" s="6"/>
      <c r="T61" s="6"/>
      <c r="U61" s="6"/>
      <c r="V61" s="6"/>
      <c r="W61" s="6"/>
      <c r="X61" s="6"/>
    </row>
    <row r="62" spans="1:24" s="7" customFormat="1" ht="12.75">
      <c r="A62" s="403"/>
      <c r="B62" s="404"/>
      <c r="C62" s="404"/>
      <c r="D62" s="405"/>
      <c r="F62" s="8"/>
      <c r="H62" s="8"/>
      <c r="I62" s="9"/>
      <c r="J62" s="8"/>
      <c r="K62" s="9"/>
      <c r="L62" s="8"/>
      <c r="M62" s="9"/>
      <c r="N62" s="8"/>
      <c r="O62" s="8"/>
      <c r="P62" s="10"/>
      <c r="Q62" s="8"/>
      <c r="R62" s="6"/>
      <c r="S62" s="6"/>
      <c r="T62" s="6"/>
      <c r="U62" s="6"/>
      <c r="V62" s="6"/>
      <c r="W62" s="6"/>
      <c r="X62" s="6"/>
    </row>
    <row r="63" spans="1:24" s="7" customFormat="1" ht="12.75">
      <c r="A63" s="403"/>
      <c r="B63" s="404"/>
      <c r="C63" s="404"/>
      <c r="D63" s="405"/>
      <c r="F63" s="8"/>
      <c r="H63" s="8"/>
      <c r="I63" s="9"/>
      <c r="J63" s="8"/>
      <c r="K63" s="9"/>
      <c r="L63" s="8"/>
      <c r="M63" s="9"/>
      <c r="N63" s="8"/>
      <c r="O63" s="8"/>
      <c r="P63" s="10"/>
      <c r="Q63" s="8"/>
      <c r="R63" s="6"/>
      <c r="S63" s="6"/>
      <c r="T63" s="6"/>
      <c r="U63" s="6"/>
      <c r="V63" s="6"/>
      <c r="W63" s="6"/>
      <c r="X63" s="6"/>
    </row>
    <row r="64" spans="1:24" s="7" customFormat="1" ht="12.75">
      <c r="A64" s="403"/>
      <c r="B64" s="404"/>
      <c r="C64" s="404"/>
      <c r="D64" s="405"/>
      <c r="F64" s="8"/>
      <c r="H64" s="8"/>
      <c r="I64" s="9"/>
      <c r="J64" s="8"/>
      <c r="K64" s="9"/>
      <c r="L64" s="8"/>
      <c r="M64" s="9"/>
      <c r="N64" s="8"/>
      <c r="O64" s="8"/>
      <c r="P64" s="10"/>
      <c r="Q64" s="8"/>
      <c r="R64" s="6"/>
      <c r="S64" s="6"/>
      <c r="T64" s="6"/>
      <c r="U64" s="6"/>
      <c r="V64" s="6"/>
      <c r="W64" s="6"/>
      <c r="X64" s="6"/>
    </row>
    <row r="65" spans="1:24" s="7" customFormat="1" ht="12.75">
      <c r="A65" s="403"/>
      <c r="B65" s="404"/>
      <c r="C65" s="404"/>
      <c r="D65" s="405"/>
      <c r="F65" s="8"/>
      <c r="H65" s="8"/>
      <c r="I65" s="9"/>
      <c r="J65" s="8"/>
      <c r="K65" s="9"/>
      <c r="L65" s="8"/>
      <c r="M65" s="9"/>
      <c r="N65" s="8"/>
      <c r="O65" s="8"/>
      <c r="P65" s="10"/>
      <c r="Q65" s="8"/>
      <c r="R65" s="6"/>
      <c r="S65" s="6"/>
      <c r="T65" s="6"/>
      <c r="U65" s="6"/>
      <c r="V65" s="6"/>
      <c r="W65" s="6"/>
      <c r="X65" s="6"/>
    </row>
    <row r="66" spans="1:24" s="7" customFormat="1" ht="12.75">
      <c r="A66" s="403"/>
      <c r="B66" s="404"/>
      <c r="C66" s="404"/>
      <c r="D66" s="405"/>
      <c r="F66" s="8"/>
      <c r="H66" s="8"/>
      <c r="I66" s="9"/>
      <c r="J66" s="8"/>
      <c r="K66" s="9"/>
      <c r="L66" s="8"/>
      <c r="M66" s="9"/>
      <c r="N66" s="8"/>
      <c r="O66" s="8"/>
      <c r="P66" s="10"/>
      <c r="Q66" s="8"/>
      <c r="R66" s="6"/>
      <c r="S66" s="6"/>
      <c r="T66" s="6"/>
      <c r="U66" s="6"/>
      <c r="V66" s="6"/>
      <c r="W66" s="6"/>
      <c r="X66" s="6"/>
    </row>
    <row r="67" spans="1:24" s="7" customFormat="1" ht="12.75">
      <c r="A67" s="403"/>
      <c r="B67" s="404"/>
      <c r="C67" s="404"/>
      <c r="D67" s="405"/>
      <c r="F67" s="8"/>
      <c r="H67" s="8"/>
      <c r="I67" s="9"/>
      <c r="J67" s="8"/>
      <c r="K67" s="9"/>
      <c r="L67" s="8"/>
      <c r="M67" s="9"/>
      <c r="N67" s="8"/>
      <c r="O67" s="8"/>
      <c r="P67" s="10"/>
      <c r="Q67" s="8"/>
      <c r="R67" s="6"/>
      <c r="S67" s="6"/>
      <c r="T67" s="6"/>
      <c r="U67" s="6"/>
      <c r="V67" s="6"/>
      <c r="W67" s="6"/>
      <c r="X67" s="6"/>
    </row>
    <row r="68" spans="1:24" s="7" customFormat="1" ht="12.75">
      <c r="A68" s="403"/>
      <c r="B68" s="404"/>
      <c r="C68" s="404"/>
      <c r="D68" s="405"/>
      <c r="F68" s="8"/>
      <c r="H68" s="8"/>
      <c r="I68" s="9"/>
      <c r="J68" s="8"/>
      <c r="K68" s="9"/>
      <c r="L68" s="8"/>
      <c r="M68" s="9"/>
      <c r="N68" s="8"/>
      <c r="O68" s="8"/>
      <c r="P68" s="10"/>
      <c r="Q68" s="8"/>
      <c r="R68" s="6"/>
      <c r="S68" s="6"/>
      <c r="T68" s="6"/>
      <c r="U68" s="6"/>
      <c r="V68" s="6"/>
      <c r="W68" s="6"/>
      <c r="X68" s="6"/>
    </row>
    <row r="69" spans="1:24" s="7" customFormat="1" ht="12.75">
      <c r="A69" s="403"/>
      <c r="B69" s="404"/>
      <c r="C69" s="404"/>
      <c r="D69" s="405"/>
      <c r="F69" s="8"/>
      <c r="H69" s="8"/>
      <c r="I69" s="9"/>
      <c r="J69" s="8"/>
      <c r="K69" s="9"/>
      <c r="L69" s="8"/>
      <c r="M69" s="9"/>
      <c r="N69" s="8"/>
      <c r="O69" s="8"/>
      <c r="P69" s="10"/>
      <c r="Q69" s="8"/>
      <c r="R69" s="6"/>
      <c r="S69" s="6"/>
      <c r="T69" s="6"/>
      <c r="U69" s="6"/>
      <c r="V69" s="6"/>
      <c r="W69" s="6"/>
      <c r="X69" s="6"/>
    </row>
    <row r="70" spans="1:24" s="7" customFormat="1" ht="12.75">
      <c r="A70" s="403"/>
      <c r="B70" s="404"/>
      <c r="C70" s="404"/>
      <c r="D70" s="405"/>
      <c r="F70" s="8"/>
      <c r="H70" s="8"/>
      <c r="I70" s="9"/>
      <c r="J70" s="8"/>
      <c r="K70" s="9"/>
      <c r="L70" s="8"/>
      <c r="M70" s="9"/>
      <c r="N70" s="8"/>
      <c r="O70" s="8"/>
      <c r="P70" s="10"/>
      <c r="Q70" s="8"/>
      <c r="R70" s="6"/>
      <c r="S70" s="6"/>
      <c r="T70" s="6"/>
      <c r="U70" s="6"/>
      <c r="V70" s="6"/>
      <c r="W70" s="6"/>
      <c r="X70" s="6"/>
    </row>
    <row r="71" spans="1:24" s="7" customFormat="1" ht="12.75">
      <c r="A71" s="403"/>
      <c r="B71" s="404"/>
      <c r="C71" s="404"/>
      <c r="D71" s="405"/>
      <c r="F71" s="8"/>
      <c r="H71" s="8"/>
      <c r="I71" s="9"/>
      <c r="J71" s="8"/>
      <c r="K71" s="9"/>
      <c r="L71" s="8"/>
      <c r="M71" s="9"/>
      <c r="N71" s="8"/>
      <c r="O71" s="8"/>
      <c r="P71" s="10"/>
      <c r="Q71" s="8"/>
      <c r="R71" s="6"/>
      <c r="S71" s="6"/>
      <c r="T71" s="6"/>
      <c r="U71" s="6"/>
      <c r="V71" s="6"/>
      <c r="W71" s="6"/>
      <c r="X71" s="6"/>
    </row>
    <row r="72" spans="1:24" s="7" customFormat="1" ht="12.75">
      <c r="A72" s="403"/>
      <c r="B72" s="404"/>
      <c r="C72" s="404"/>
      <c r="D72" s="405"/>
      <c r="F72" s="8"/>
      <c r="H72" s="8"/>
      <c r="I72" s="9"/>
      <c r="J72" s="8"/>
      <c r="K72" s="9"/>
      <c r="L72" s="8"/>
      <c r="M72" s="9"/>
      <c r="N72" s="8"/>
      <c r="O72" s="8"/>
      <c r="P72" s="10"/>
      <c r="Q72" s="8"/>
      <c r="R72" s="6"/>
      <c r="S72" s="6"/>
      <c r="T72" s="6"/>
      <c r="U72" s="6"/>
      <c r="V72" s="6"/>
      <c r="W72" s="6"/>
      <c r="X72" s="6"/>
    </row>
    <row r="73" spans="1:24" s="7" customFormat="1" ht="12.75">
      <c r="A73" s="403"/>
      <c r="B73" s="404"/>
      <c r="C73" s="404"/>
      <c r="D73" s="405"/>
      <c r="F73" s="8"/>
      <c r="H73" s="8"/>
      <c r="I73" s="9"/>
      <c r="J73" s="8"/>
      <c r="K73" s="9"/>
      <c r="L73" s="8"/>
      <c r="M73" s="9"/>
      <c r="N73" s="8"/>
      <c r="O73" s="8"/>
      <c r="P73" s="10"/>
      <c r="Q73" s="8"/>
      <c r="R73" s="6"/>
      <c r="S73" s="6"/>
      <c r="T73" s="6"/>
      <c r="U73" s="6"/>
      <c r="V73" s="6"/>
      <c r="W73" s="6"/>
      <c r="X73" s="6"/>
    </row>
    <row r="74" spans="1:24" s="7" customFormat="1" ht="12.75">
      <c r="A74" s="403"/>
      <c r="B74" s="404"/>
      <c r="C74" s="404"/>
      <c r="D74" s="405"/>
      <c r="F74" s="8"/>
      <c r="H74" s="8"/>
      <c r="I74" s="9"/>
      <c r="J74" s="8"/>
      <c r="K74" s="9"/>
      <c r="L74" s="8"/>
      <c r="M74" s="9"/>
      <c r="N74" s="8"/>
      <c r="O74" s="8"/>
      <c r="P74" s="10"/>
      <c r="Q74" s="8"/>
      <c r="R74" s="6"/>
      <c r="S74" s="6"/>
      <c r="T74" s="6"/>
      <c r="U74" s="6"/>
      <c r="V74" s="6"/>
      <c r="W74" s="6"/>
      <c r="X74" s="6"/>
    </row>
    <row r="75" spans="1:24" s="7" customFormat="1" ht="12.75">
      <c r="A75" s="406"/>
      <c r="B75" s="410"/>
      <c r="C75" s="407"/>
      <c r="D75" s="405"/>
      <c r="F75" s="8"/>
      <c r="H75" s="8"/>
      <c r="I75" s="9"/>
      <c r="J75" s="8"/>
      <c r="K75" s="9"/>
      <c r="L75" s="8"/>
      <c r="M75" s="9"/>
      <c r="N75" s="8"/>
      <c r="O75" s="8"/>
      <c r="P75" s="10"/>
      <c r="Q75" s="8"/>
      <c r="R75" s="6"/>
      <c r="S75" s="6"/>
      <c r="T75" s="6"/>
      <c r="U75" s="6"/>
      <c r="V75" s="6"/>
      <c r="W75" s="6"/>
      <c r="X75" s="6"/>
    </row>
    <row r="76" spans="1:24" s="7" customFormat="1" ht="12.75">
      <c r="A76" s="406"/>
      <c r="B76" s="410"/>
      <c r="C76" s="407"/>
      <c r="D76" s="405"/>
      <c r="F76" s="8"/>
      <c r="H76" s="8"/>
      <c r="I76" s="9"/>
      <c r="J76" s="8"/>
      <c r="K76" s="9"/>
      <c r="L76" s="8"/>
      <c r="M76" s="9"/>
      <c r="N76" s="8"/>
      <c r="O76" s="8"/>
      <c r="P76" s="10"/>
      <c r="Q76" s="8"/>
      <c r="R76" s="6"/>
      <c r="S76" s="6"/>
      <c r="T76" s="6"/>
      <c r="U76" s="6"/>
      <c r="V76" s="6"/>
      <c r="W76" s="6"/>
      <c r="X76" s="6"/>
    </row>
    <row r="77" spans="1:24" s="7" customFormat="1" ht="12.75">
      <c r="A77" s="406"/>
      <c r="B77" s="410"/>
      <c r="C77" s="407"/>
      <c r="D77" s="405"/>
      <c r="F77" s="8"/>
      <c r="H77" s="8"/>
      <c r="I77" s="9"/>
      <c r="J77" s="8"/>
      <c r="K77" s="9"/>
      <c r="L77" s="8"/>
      <c r="M77" s="9"/>
      <c r="N77" s="8"/>
      <c r="O77" s="8"/>
      <c r="P77" s="10"/>
      <c r="Q77" s="8"/>
      <c r="R77" s="6"/>
      <c r="S77" s="6"/>
      <c r="T77" s="6"/>
      <c r="U77" s="6"/>
      <c r="V77" s="6"/>
      <c r="W77" s="6"/>
      <c r="X77" s="6"/>
    </row>
    <row r="78" spans="1:24" s="7" customFormat="1" ht="12.75">
      <c r="A78" s="406"/>
      <c r="B78" s="410"/>
      <c r="C78" s="407"/>
      <c r="D78" s="405"/>
      <c r="F78" s="8"/>
      <c r="H78" s="8"/>
      <c r="I78" s="9"/>
      <c r="J78" s="8"/>
      <c r="K78" s="9"/>
      <c r="L78" s="8"/>
      <c r="M78" s="9"/>
      <c r="N78" s="8"/>
      <c r="O78" s="8"/>
      <c r="P78" s="10"/>
      <c r="Q78" s="8"/>
      <c r="R78" s="6"/>
      <c r="S78" s="6"/>
      <c r="T78" s="6"/>
      <c r="U78" s="6"/>
      <c r="V78" s="6"/>
      <c r="W78" s="6"/>
      <c r="X78" s="6"/>
    </row>
    <row r="79" spans="1:24" s="7" customFormat="1" ht="12.75">
      <c r="A79" s="406"/>
      <c r="B79" s="410"/>
      <c r="C79" s="407"/>
      <c r="D79" s="405"/>
      <c r="F79" s="8"/>
      <c r="H79" s="8"/>
      <c r="I79" s="9"/>
      <c r="J79" s="8"/>
      <c r="K79" s="9"/>
      <c r="L79" s="8"/>
      <c r="M79" s="9"/>
      <c r="N79" s="8"/>
      <c r="O79" s="8"/>
      <c r="P79" s="10"/>
      <c r="Q79" s="8"/>
      <c r="R79" s="6"/>
      <c r="S79" s="6"/>
      <c r="T79" s="6"/>
      <c r="U79" s="6"/>
      <c r="V79" s="6"/>
      <c r="W79" s="6"/>
      <c r="X79" s="6"/>
    </row>
    <row r="80" spans="1:24" s="7" customFormat="1" ht="12.75">
      <c r="A80" s="406"/>
      <c r="B80" s="410"/>
      <c r="C80" s="407"/>
      <c r="D80" s="405"/>
      <c r="F80" s="8"/>
      <c r="H80" s="8"/>
      <c r="I80" s="9"/>
      <c r="J80" s="8"/>
      <c r="K80" s="9"/>
      <c r="L80" s="8"/>
      <c r="M80" s="9"/>
      <c r="N80" s="8"/>
      <c r="O80" s="8"/>
      <c r="P80" s="10"/>
      <c r="Q80" s="8"/>
      <c r="R80" s="6"/>
      <c r="S80" s="6"/>
      <c r="T80" s="6"/>
      <c r="U80" s="6"/>
      <c r="V80" s="6"/>
      <c r="W80" s="6"/>
      <c r="X80" s="6"/>
    </row>
    <row r="81" spans="1:24" s="7" customFormat="1" ht="12.75">
      <c r="A81" s="408"/>
      <c r="B81" s="409"/>
      <c r="C81" s="409"/>
      <c r="D81" s="405"/>
      <c r="F81" s="8"/>
      <c r="H81" s="8"/>
      <c r="I81" s="9"/>
      <c r="J81" s="8"/>
      <c r="K81" s="9"/>
      <c r="L81" s="8"/>
      <c r="M81" s="9"/>
      <c r="N81" s="8"/>
      <c r="O81" s="8"/>
      <c r="P81" s="10"/>
      <c r="Q81" s="8"/>
      <c r="R81" s="6"/>
      <c r="S81" s="6"/>
      <c r="T81" s="6"/>
      <c r="U81" s="6"/>
      <c r="V81" s="6"/>
      <c r="W81" s="6"/>
      <c r="X81" s="6"/>
    </row>
  </sheetData>
  <sortState ref="A2:X50">
    <sortCondition descending="1" ref="P2:P50"/>
  </sortState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X62"/>
  <sheetViews>
    <sheetView zoomScale="110" zoomScaleNormal="110" workbookViewId="0">
      <pane ySplit="7" topLeftCell="A8" activePane="bottomLeft" state="frozen"/>
      <selection pane="bottomLeft" activeCell="P10" sqref="P10"/>
    </sheetView>
  </sheetViews>
  <sheetFormatPr baseColWidth="10" defaultColWidth="11.42578125" defaultRowHeight="12"/>
  <cols>
    <col min="1" max="1" width="9.7109375" style="8" bestFit="1" customWidth="1"/>
    <col min="2" max="2" width="20" style="8" bestFit="1" customWidth="1"/>
    <col min="3" max="3" width="16.7109375" style="8" bestFit="1" customWidth="1"/>
    <col min="4" max="4" width="7.7109375" style="8" bestFit="1" customWidth="1"/>
    <col min="5" max="5" width="5.7109375" style="7" customWidth="1"/>
    <col min="6" max="6" width="3.7109375" style="8" customWidth="1"/>
    <col min="7" max="7" width="5.7109375" style="7" customWidth="1"/>
    <col min="8" max="8" width="3.7109375" style="8" customWidth="1"/>
    <col min="9" max="9" width="5.7109375" style="9" hidden="1" customWidth="1"/>
    <col min="10" max="10" width="3.7109375" style="8" hidden="1" customWidth="1"/>
    <col min="11" max="11" width="5.7109375" style="9" customWidth="1"/>
    <col min="12" max="12" width="3.7109375" style="8" customWidth="1"/>
    <col min="13" max="13" width="5.7109375" style="9" customWidth="1"/>
    <col min="14" max="14" width="3.7109375" style="8" customWidth="1"/>
    <col min="15" max="15" width="5.42578125" style="8" bestFit="1" customWidth="1"/>
    <col min="16" max="16" width="5.7109375" style="10" customWidth="1"/>
    <col min="17" max="17" width="4.42578125" style="8" customWidth="1"/>
    <col min="18" max="18" width="4.42578125" style="6" customWidth="1"/>
    <col min="19" max="23" width="9.140625" style="6" bestFit="1" customWidth="1"/>
    <col min="24" max="24" width="30.140625" style="6" bestFit="1" customWidth="1"/>
    <col min="25" max="16384" width="11.42578125" style="6"/>
  </cols>
  <sheetData>
    <row r="1" spans="1:24" s="11" customFormat="1" ht="15" hidden="1" customHeight="1">
      <c r="A1" s="260"/>
      <c r="B1" s="15"/>
      <c r="C1" s="15"/>
      <c r="D1" s="15"/>
      <c r="E1" s="14"/>
      <c r="F1" s="15"/>
      <c r="G1" s="14"/>
      <c r="H1" s="15"/>
      <c r="I1" s="16"/>
      <c r="J1" s="15"/>
      <c r="K1" s="17"/>
      <c r="L1" s="15"/>
      <c r="M1" s="16"/>
      <c r="N1" s="18"/>
      <c r="O1" s="15"/>
      <c r="P1" s="19"/>
      <c r="Q1" s="8"/>
    </row>
    <row r="2" spans="1:24" s="23" customFormat="1" ht="20.100000000000001" hidden="1" customHeight="1">
      <c r="A2" s="261"/>
      <c r="B2" s="29"/>
      <c r="C2" s="392"/>
      <c r="D2" s="477" t="s">
        <v>535</v>
      </c>
      <c r="E2" s="477"/>
      <c r="F2" s="477"/>
      <c r="G2" s="477"/>
      <c r="H2" s="477"/>
      <c r="I2" s="477"/>
      <c r="J2" s="477"/>
      <c r="K2" s="477"/>
      <c r="L2" s="477"/>
      <c r="M2" s="28"/>
      <c r="N2" s="31"/>
      <c r="O2" s="29"/>
      <c r="P2" s="32"/>
      <c r="Q2" s="250"/>
    </row>
    <row r="3" spans="1:24" s="23" customFormat="1" ht="20.100000000000001" hidden="1" customHeight="1">
      <c r="A3" s="261"/>
      <c r="B3" s="29"/>
      <c r="C3" s="29"/>
      <c r="D3" s="478" t="s">
        <v>79</v>
      </c>
      <c r="E3" s="478"/>
      <c r="F3" s="478"/>
      <c r="G3" s="478"/>
      <c r="H3" s="478"/>
      <c r="I3" s="478"/>
      <c r="J3" s="478"/>
      <c r="K3" s="478"/>
      <c r="L3" s="478"/>
      <c r="M3" s="28"/>
      <c r="N3" s="31"/>
      <c r="O3" s="29"/>
      <c r="P3" s="32"/>
      <c r="Q3" s="250"/>
    </row>
    <row r="4" spans="1:24" s="23" customFormat="1" ht="20.100000000000001" hidden="1" customHeight="1">
      <c r="A4" s="261"/>
      <c r="B4" s="29"/>
      <c r="C4" s="29"/>
      <c r="D4" s="479" t="s">
        <v>536</v>
      </c>
      <c r="E4" s="479"/>
      <c r="F4" s="479"/>
      <c r="G4" s="479"/>
      <c r="H4" s="479"/>
      <c r="I4" s="479"/>
      <c r="J4" s="479"/>
      <c r="K4" s="479"/>
      <c r="L4" s="251"/>
      <c r="M4" s="28"/>
      <c r="N4" s="31"/>
      <c r="O4" s="29"/>
      <c r="P4" s="32"/>
      <c r="Q4" s="250"/>
    </row>
    <row r="5" spans="1:24" s="23" customFormat="1" ht="20.100000000000001" hidden="1" customHeight="1">
      <c r="A5" s="261"/>
      <c r="B5" s="29"/>
      <c r="C5" s="29"/>
      <c r="D5" s="29"/>
      <c r="E5" s="33"/>
      <c r="F5" s="29"/>
      <c r="G5" s="33"/>
      <c r="H5" s="29"/>
      <c r="I5" s="28"/>
      <c r="J5" s="29"/>
      <c r="K5" s="30"/>
      <c r="L5" s="29"/>
      <c r="M5" s="28"/>
      <c r="N5" s="31"/>
      <c r="O5" s="29"/>
      <c r="P5" s="32"/>
      <c r="Q5" s="250"/>
    </row>
    <row r="6" spans="1:24" s="23" customFormat="1" ht="15" hidden="1" customHeight="1">
      <c r="A6" s="261"/>
      <c r="B6" s="29"/>
      <c r="C6" s="29"/>
      <c r="D6" s="480" t="s">
        <v>56</v>
      </c>
      <c r="E6" s="480"/>
      <c r="F6" s="480"/>
      <c r="G6" s="480"/>
      <c r="H6" s="29"/>
      <c r="I6" s="481"/>
      <c r="J6" s="481"/>
      <c r="K6" s="481"/>
      <c r="L6" s="29"/>
      <c r="M6" s="28"/>
      <c r="N6" s="31"/>
      <c r="O6" s="29"/>
      <c r="P6" s="32"/>
      <c r="Q6" s="250"/>
    </row>
    <row r="7" spans="1:24" ht="15.75" customHeight="1">
      <c r="A7" s="37" t="s">
        <v>13</v>
      </c>
      <c r="B7" s="391" t="s">
        <v>57</v>
      </c>
      <c r="C7" s="37" t="s">
        <v>11</v>
      </c>
      <c r="D7" s="37" t="s">
        <v>12</v>
      </c>
      <c r="E7" s="38" t="s">
        <v>14</v>
      </c>
      <c r="F7" s="44" t="s">
        <v>15</v>
      </c>
      <c r="G7" s="38" t="s">
        <v>16</v>
      </c>
      <c r="H7" s="44" t="s">
        <v>15</v>
      </c>
      <c r="I7" s="252" t="s">
        <v>17</v>
      </c>
      <c r="J7" s="253" t="s">
        <v>15</v>
      </c>
      <c r="K7" s="252" t="s">
        <v>18</v>
      </c>
      <c r="L7" s="253" t="s">
        <v>15</v>
      </c>
      <c r="M7" s="256" t="s">
        <v>19</v>
      </c>
      <c r="N7" s="257" t="s">
        <v>15</v>
      </c>
      <c r="O7" s="39" t="s">
        <v>55</v>
      </c>
      <c r="P7" s="40" t="s">
        <v>20</v>
      </c>
      <c r="Q7" s="37" t="s">
        <v>21</v>
      </c>
      <c r="S7" s="394" t="s">
        <v>14</v>
      </c>
      <c r="T7" s="394" t="s">
        <v>16</v>
      </c>
      <c r="U7" s="395" t="s">
        <v>18</v>
      </c>
      <c r="V7" s="396" t="s">
        <v>19</v>
      </c>
      <c r="W7" s="176" t="s">
        <v>20</v>
      </c>
      <c r="X7" s="399" t="s">
        <v>83</v>
      </c>
    </row>
    <row r="8" spans="1:24" ht="15.75" customHeight="1">
      <c r="A8" s="416" t="s">
        <v>227</v>
      </c>
      <c r="B8" s="428" t="s">
        <v>207</v>
      </c>
      <c r="C8" s="416" t="s">
        <v>208</v>
      </c>
      <c r="D8" s="424" t="s">
        <v>81</v>
      </c>
      <c r="E8" s="430">
        <v>5.0999999999999996</v>
      </c>
      <c r="F8" s="41">
        <f t="shared" ref="F8:F32" si="0">VLOOKUP(E8*(-1),VITPOF,2)</f>
        <v>22</v>
      </c>
      <c r="G8" s="430" t="s">
        <v>78</v>
      </c>
      <c r="H8" s="41">
        <v>0</v>
      </c>
      <c r="I8" s="393"/>
      <c r="J8" s="255">
        <v>0</v>
      </c>
      <c r="K8" s="393">
        <v>8.75</v>
      </c>
      <c r="L8" s="255">
        <f t="shared" ref="L8:L47" si="1">VLOOKUP(K8,PENTPOF,2)</f>
        <v>20</v>
      </c>
      <c r="M8" s="431">
        <v>5.0999999999999996</v>
      </c>
      <c r="N8" s="258">
        <f t="shared" ref="N8:N47" si="2">VLOOKUP(M8,MBPOF,2)</f>
        <v>12</v>
      </c>
      <c r="O8" s="360">
        <v>3</v>
      </c>
      <c r="P8" s="176">
        <f t="shared" ref="P8:P47" si="3">F8+H8+J8+L8+N8</f>
        <v>54</v>
      </c>
      <c r="Q8" s="211" t="s">
        <v>51</v>
      </c>
      <c r="S8" s="444">
        <f t="shared" ref="S8:S47" si="4">RANK(E8,$E$8:$E$47,2)</f>
        <v>1</v>
      </c>
      <c r="T8" s="444" t="e">
        <f t="shared" ref="T8:T47" si="5">RANK(G8,$G$8:$G$47,2)</f>
        <v>#VALUE!</v>
      </c>
      <c r="U8" s="444">
        <f t="shared" ref="U8:U47" si="6">RANK(K8,$K$8:$K$47,0)</f>
        <v>11</v>
      </c>
      <c r="V8" s="444">
        <f t="shared" ref="V8:V47" si="7">RANK(M8,$M$8:$M$47,0)</f>
        <v>15</v>
      </c>
      <c r="W8" s="444">
        <f t="shared" ref="W8:W47" si="8">RANK(X8,$X$8:$X$47,0)</f>
        <v>3</v>
      </c>
      <c r="X8" s="6">
        <v>54</v>
      </c>
    </row>
    <row r="9" spans="1:24" ht="15.75" customHeight="1">
      <c r="A9" s="416" t="s">
        <v>518</v>
      </c>
      <c r="B9" s="428" t="s">
        <v>496</v>
      </c>
      <c r="C9" s="416" t="s">
        <v>512</v>
      </c>
      <c r="D9" s="424" t="s">
        <v>484</v>
      </c>
      <c r="E9" s="430">
        <v>5.2</v>
      </c>
      <c r="F9" s="41">
        <f t="shared" si="0"/>
        <v>20</v>
      </c>
      <c r="G9" s="430" t="s">
        <v>78</v>
      </c>
      <c r="H9" s="41">
        <v>0</v>
      </c>
      <c r="I9" s="393"/>
      <c r="J9" s="255">
        <v>0</v>
      </c>
      <c r="K9" s="393">
        <v>8.6</v>
      </c>
      <c r="L9" s="255">
        <f t="shared" si="1"/>
        <v>19</v>
      </c>
      <c r="M9" s="431">
        <v>4.95</v>
      </c>
      <c r="N9" s="258">
        <f t="shared" si="2"/>
        <v>11</v>
      </c>
      <c r="O9" s="360">
        <v>12</v>
      </c>
      <c r="P9" s="176">
        <f t="shared" si="3"/>
        <v>50</v>
      </c>
      <c r="Q9" s="211" t="s">
        <v>51</v>
      </c>
      <c r="S9" s="341">
        <f t="shared" si="4"/>
        <v>2</v>
      </c>
      <c r="T9" s="341" t="e">
        <f t="shared" si="5"/>
        <v>#VALUE!</v>
      </c>
      <c r="U9" s="341">
        <f t="shared" si="6"/>
        <v>15</v>
      </c>
      <c r="V9" s="341">
        <f t="shared" si="7"/>
        <v>23</v>
      </c>
      <c r="W9" s="341">
        <f t="shared" si="8"/>
        <v>12</v>
      </c>
      <c r="X9" s="6">
        <v>50</v>
      </c>
    </row>
    <row r="10" spans="1:24" ht="15.75" customHeight="1">
      <c r="A10" s="416" t="s">
        <v>229</v>
      </c>
      <c r="B10" s="428" t="s">
        <v>211</v>
      </c>
      <c r="C10" s="416" t="s">
        <v>212</v>
      </c>
      <c r="D10" s="424" t="s">
        <v>81</v>
      </c>
      <c r="E10" s="430">
        <v>5.3</v>
      </c>
      <c r="F10" s="41">
        <f t="shared" si="0"/>
        <v>19</v>
      </c>
      <c r="G10" s="430" t="s">
        <v>78</v>
      </c>
      <c r="H10" s="41">
        <v>0</v>
      </c>
      <c r="I10" s="393"/>
      <c r="J10" s="255">
        <v>0</v>
      </c>
      <c r="K10" s="393">
        <v>8.59</v>
      </c>
      <c r="L10" s="255">
        <f t="shared" si="1"/>
        <v>19</v>
      </c>
      <c r="M10" s="431">
        <v>4.45</v>
      </c>
      <c r="N10" s="258">
        <f t="shared" si="2"/>
        <v>9</v>
      </c>
      <c r="O10" s="360">
        <v>18</v>
      </c>
      <c r="P10" s="176">
        <f t="shared" si="3"/>
        <v>47</v>
      </c>
      <c r="Q10" s="211" t="s">
        <v>51</v>
      </c>
      <c r="S10" s="341">
        <f t="shared" si="4"/>
        <v>3</v>
      </c>
      <c r="T10" s="341" t="e">
        <f t="shared" si="5"/>
        <v>#VALUE!</v>
      </c>
      <c r="U10" s="341">
        <f t="shared" si="6"/>
        <v>17</v>
      </c>
      <c r="V10" s="341">
        <f t="shared" si="7"/>
        <v>32</v>
      </c>
      <c r="W10" s="341">
        <f t="shared" si="8"/>
        <v>18</v>
      </c>
      <c r="X10" s="6">
        <v>47</v>
      </c>
    </row>
    <row r="11" spans="1:24" ht="15.75" customHeight="1">
      <c r="A11" s="416" t="s">
        <v>516</v>
      </c>
      <c r="B11" s="428" t="s">
        <v>508</v>
      </c>
      <c r="C11" s="416" t="s">
        <v>509</v>
      </c>
      <c r="D11" s="424" t="s">
        <v>484</v>
      </c>
      <c r="E11" s="430">
        <v>5.3</v>
      </c>
      <c r="F11" s="41">
        <f t="shared" si="0"/>
        <v>19</v>
      </c>
      <c r="G11" s="430" t="s">
        <v>78</v>
      </c>
      <c r="H11" s="41">
        <v>0</v>
      </c>
      <c r="I11" s="393"/>
      <c r="J11" s="255">
        <v>0</v>
      </c>
      <c r="K11" s="393">
        <v>8.8000000000000007</v>
      </c>
      <c r="L11" s="255">
        <f t="shared" si="1"/>
        <v>20</v>
      </c>
      <c r="M11" s="431">
        <v>5.4</v>
      </c>
      <c r="N11" s="258">
        <f t="shared" si="2"/>
        <v>13</v>
      </c>
      <c r="O11" s="360">
        <v>9</v>
      </c>
      <c r="P11" s="176">
        <f t="shared" si="3"/>
        <v>52</v>
      </c>
      <c r="Q11" s="211" t="s">
        <v>51</v>
      </c>
      <c r="S11" s="341">
        <f t="shared" si="4"/>
        <v>3</v>
      </c>
      <c r="T11" s="341" t="e">
        <f t="shared" si="5"/>
        <v>#VALUE!</v>
      </c>
      <c r="U11" s="341">
        <f t="shared" si="6"/>
        <v>9</v>
      </c>
      <c r="V11" s="341">
        <f t="shared" si="7"/>
        <v>8</v>
      </c>
      <c r="W11" s="341">
        <f t="shared" si="8"/>
        <v>9</v>
      </c>
      <c r="X11" s="6">
        <v>52</v>
      </c>
    </row>
    <row r="12" spans="1:24" ht="15.75" customHeight="1">
      <c r="A12" s="421">
        <v>2425961</v>
      </c>
      <c r="B12" s="428" t="s">
        <v>540</v>
      </c>
      <c r="C12" s="420" t="s">
        <v>543</v>
      </c>
      <c r="D12" s="424" t="s">
        <v>84</v>
      </c>
      <c r="E12" s="430">
        <v>5.3</v>
      </c>
      <c r="F12" s="41">
        <f t="shared" si="0"/>
        <v>19</v>
      </c>
      <c r="G12" s="430" t="s">
        <v>78</v>
      </c>
      <c r="H12" s="41">
        <v>0</v>
      </c>
      <c r="I12" s="393"/>
      <c r="J12" s="255">
        <v>0</v>
      </c>
      <c r="K12" s="393">
        <v>9</v>
      </c>
      <c r="L12" s="255">
        <f t="shared" si="1"/>
        <v>21</v>
      </c>
      <c r="M12" s="431">
        <v>5.3</v>
      </c>
      <c r="N12" s="258">
        <f t="shared" si="2"/>
        <v>13</v>
      </c>
      <c r="O12" s="360">
        <v>6</v>
      </c>
      <c r="P12" s="176">
        <f t="shared" si="3"/>
        <v>53</v>
      </c>
      <c r="Q12" s="211" t="s">
        <v>51</v>
      </c>
      <c r="S12" s="341">
        <f t="shared" si="4"/>
        <v>3</v>
      </c>
      <c r="T12" s="341" t="e">
        <f t="shared" si="5"/>
        <v>#VALUE!</v>
      </c>
      <c r="U12" s="341">
        <f t="shared" si="6"/>
        <v>6</v>
      </c>
      <c r="V12" s="341">
        <f t="shared" si="7"/>
        <v>11</v>
      </c>
      <c r="W12" s="341">
        <f t="shared" si="8"/>
        <v>6</v>
      </c>
      <c r="X12" s="6">
        <v>53</v>
      </c>
    </row>
    <row r="13" spans="1:24" ht="15.75" customHeight="1">
      <c r="A13" s="416" t="s">
        <v>217</v>
      </c>
      <c r="B13" s="428" t="s">
        <v>189</v>
      </c>
      <c r="C13" s="416" t="s">
        <v>190</v>
      </c>
      <c r="D13" s="424" t="s">
        <v>81</v>
      </c>
      <c r="E13" s="430">
        <v>5.3</v>
      </c>
      <c r="F13" s="41">
        <f t="shared" si="0"/>
        <v>19</v>
      </c>
      <c r="G13" s="430" t="s">
        <v>78</v>
      </c>
      <c r="H13" s="41">
        <v>0</v>
      </c>
      <c r="I13" s="393"/>
      <c r="J13" s="255">
        <v>0</v>
      </c>
      <c r="K13" s="393">
        <v>8.85</v>
      </c>
      <c r="L13" s="255">
        <f t="shared" si="1"/>
        <v>20</v>
      </c>
      <c r="M13" s="431">
        <v>5.95</v>
      </c>
      <c r="N13" s="258">
        <f t="shared" si="2"/>
        <v>15</v>
      </c>
      <c r="O13" s="360">
        <v>3</v>
      </c>
      <c r="P13" s="176">
        <f t="shared" si="3"/>
        <v>54</v>
      </c>
      <c r="Q13" s="211" t="s">
        <v>51</v>
      </c>
      <c r="S13" s="341">
        <f t="shared" si="4"/>
        <v>3</v>
      </c>
      <c r="T13" s="341" t="e">
        <f t="shared" si="5"/>
        <v>#VALUE!</v>
      </c>
      <c r="U13" s="341">
        <f t="shared" si="6"/>
        <v>7</v>
      </c>
      <c r="V13" s="341">
        <f t="shared" si="7"/>
        <v>5</v>
      </c>
      <c r="W13" s="341">
        <f t="shared" si="8"/>
        <v>3</v>
      </c>
      <c r="X13" s="6">
        <v>54</v>
      </c>
    </row>
    <row r="14" spans="1:24" ht="15.75" customHeight="1">
      <c r="A14" s="416" t="s">
        <v>350</v>
      </c>
      <c r="B14" s="428" t="s">
        <v>338</v>
      </c>
      <c r="C14" s="416" t="s">
        <v>339</v>
      </c>
      <c r="D14" s="424" t="s">
        <v>85</v>
      </c>
      <c r="E14" s="430">
        <v>5.4</v>
      </c>
      <c r="F14" s="41">
        <f t="shared" si="0"/>
        <v>17</v>
      </c>
      <c r="G14" s="430" t="s">
        <v>78</v>
      </c>
      <c r="H14" s="41">
        <v>0</v>
      </c>
      <c r="I14" s="393"/>
      <c r="J14" s="255">
        <v>0</v>
      </c>
      <c r="K14" s="393">
        <v>7.5</v>
      </c>
      <c r="L14" s="255">
        <f t="shared" si="1"/>
        <v>14</v>
      </c>
      <c r="M14" s="431">
        <v>5.0999999999999996</v>
      </c>
      <c r="N14" s="258">
        <f t="shared" si="2"/>
        <v>12</v>
      </c>
      <c r="O14" s="360">
        <v>23</v>
      </c>
      <c r="P14" s="176">
        <f t="shared" si="3"/>
        <v>43</v>
      </c>
      <c r="Q14" s="211" t="s">
        <v>51</v>
      </c>
      <c r="S14" s="341">
        <f t="shared" si="4"/>
        <v>7</v>
      </c>
      <c r="T14" s="341" t="e">
        <f t="shared" si="5"/>
        <v>#VALUE!</v>
      </c>
      <c r="U14" s="341">
        <f t="shared" si="6"/>
        <v>32</v>
      </c>
      <c r="V14" s="341">
        <f t="shared" si="7"/>
        <v>15</v>
      </c>
      <c r="W14" s="341">
        <f t="shared" si="8"/>
        <v>23</v>
      </c>
      <c r="X14" s="6">
        <v>43</v>
      </c>
    </row>
    <row r="15" spans="1:24" ht="15.75" customHeight="1">
      <c r="A15" s="416" t="s">
        <v>223</v>
      </c>
      <c r="B15" s="428" t="s">
        <v>201</v>
      </c>
      <c r="C15" s="416" t="s">
        <v>202</v>
      </c>
      <c r="D15" s="424" t="s">
        <v>81</v>
      </c>
      <c r="E15" s="430">
        <v>5.4</v>
      </c>
      <c r="F15" s="41">
        <f t="shared" si="0"/>
        <v>17</v>
      </c>
      <c r="G15" s="430" t="s">
        <v>78</v>
      </c>
      <c r="H15" s="41">
        <v>0</v>
      </c>
      <c r="I15" s="393"/>
      <c r="J15" s="255">
        <v>0</v>
      </c>
      <c r="K15" s="393">
        <v>8.5399999999999991</v>
      </c>
      <c r="L15" s="255">
        <f t="shared" si="1"/>
        <v>19</v>
      </c>
      <c r="M15" s="431">
        <v>4.55</v>
      </c>
      <c r="N15" s="258">
        <f t="shared" si="2"/>
        <v>10</v>
      </c>
      <c r="O15" s="360">
        <v>20</v>
      </c>
      <c r="P15" s="176">
        <f t="shared" si="3"/>
        <v>46</v>
      </c>
      <c r="Q15" s="211" t="s">
        <v>51</v>
      </c>
      <c r="S15" s="341">
        <f t="shared" si="4"/>
        <v>7</v>
      </c>
      <c r="T15" s="341" t="e">
        <f t="shared" si="5"/>
        <v>#VALUE!</v>
      </c>
      <c r="U15" s="341">
        <f t="shared" si="6"/>
        <v>18</v>
      </c>
      <c r="V15" s="341">
        <f t="shared" si="7"/>
        <v>31</v>
      </c>
      <c r="W15" s="341">
        <f t="shared" si="8"/>
        <v>20</v>
      </c>
      <c r="X15" s="6">
        <v>46</v>
      </c>
    </row>
    <row r="16" spans="1:24" ht="15.75" customHeight="1">
      <c r="A16" s="416" t="s">
        <v>222</v>
      </c>
      <c r="B16" s="428" t="s">
        <v>199</v>
      </c>
      <c r="C16" s="416" t="s">
        <v>200</v>
      </c>
      <c r="D16" s="424" t="s">
        <v>81</v>
      </c>
      <c r="E16" s="430">
        <v>5.4</v>
      </c>
      <c r="F16" s="41">
        <f t="shared" si="0"/>
        <v>17</v>
      </c>
      <c r="G16" s="430" t="s">
        <v>78</v>
      </c>
      <c r="H16" s="41">
        <v>0</v>
      </c>
      <c r="I16" s="393"/>
      <c r="J16" s="255">
        <v>0</v>
      </c>
      <c r="K16" s="393">
        <v>9.59</v>
      </c>
      <c r="L16" s="255">
        <f t="shared" si="1"/>
        <v>24</v>
      </c>
      <c r="M16" s="431">
        <v>5.4</v>
      </c>
      <c r="N16" s="258">
        <f t="shared" si="2"/>
        <v>13</v>
      </c>
      <c r="O16" s="360">
        <v>3</v>
      </c>
      <c r="P16" s="176">
        <f t="shared" si="3"/>
        <v>54</v>
      </c>
      <c r="Q16" s="211" t="s">
        <v>51</v>
      </c>
      <c r="S16" s="341">
        <f t="shared" si="4"/>
        <v>7</v>
      </c>
      <c r="T16" s="341" t="e">
        <f t="shared" si="5"/>
        <v>#VALUE!</v>
      </c>
      <c r="U16" s="341">
        <f t="shared" si="6"/>
        <v>4</v>
      </c>
      <c r="V16" s="341">
        <f t="shared" si="7"/>
        <v>8</v>
      </c>
      <c r="W16" s="341">
        <f t="shared" si="8"/>
        <v>3</v>
      </c>
      <c r="X16" s="6">
        <v>54</v>
      </c>
    </row>
    <row r="17" spans="1:24" ht="15.75" customHeight="1">
      <c r="A17" s="416" t="s">
        <v>218</v>
      </c>
      <c r="B17" s="428" t="s">
        <v>191</v>
      </c>
      <c r="C17" s="416" t="s">
        <v>192</v>
      </c>
      <c r="D17" s="424" t="s">
        <v>81</v>
      </c>
      <c r="E17" s="430">
        <v>5.4</v>
      </c>
      <c r="F17" s="41">
        <f t="shared" si="0"/>
        <v>17</v>
      </c>
      <c r="G17" s="430" t="s">
        <v>78</v>
      </c>
      <c r="H17" s="41">
        <v>0</v>
      </c>
      <c r="I17" s="393"/>
      <c r="J17" s="255">
        <v>0</v>
      </c>
      <c r="K17" s="393">
        <v>8.83</v>
      </c>
      <c r="L17" s="255">
        <f t="shared" si="1"/>
        <v>20</v>
      </c>
      <c r="M17" s="431">
        <v>7.05</v>
      </c>
      <c r="N17" s="258">
        <f t="shared" si="2"/>
        <v>20</v>
      </c>
      <c r="O17" s="360">
        <v>1</v>
      </c>
      <c r="P17" s="176">
        <f t="shared" si="3"/>
        <v>57</v>
      </c>
      <c r="Q17" s="211" t="s">
        <v>51</v>
      </c>
      <c r="S17" s="341">
        <f t="shared" si="4"/>
        <v>7</v>
      </c>
      <c r="T17" s="341" t="e">
        <f t="shared" si="5"/>
        <v>#VALUE!</v>
      </c>
      <c r="U17" s="341">
        <f t="shared" si="6"/>
        <v>8</v>
      </c>
      <c r="V17" s="341">
        <f t="shared" si="7"/>
        <v>1</v>
      </c>
      <c r="W17" s="341">
        <f t="shared" si="8"/>
        <v>1</v>
      </c>
      <c r="X17" s="6">
        <v>57</v>
      </c>
    </row>
    <row r="18" spans="1:24" ht="15.75" customHeight="1">
      <c r="A18" s="416" t="s">
        <v>228</v>
      </c>
      <c r="B18" s="428" t="s">
        <v>209</v>
      </c>
      <c r="C18" s="416" t="s">
        <v>210</v>
      </c>
      <c r="D18" s="424" t="s">
        <v>81</v>
      </c>
      <c r="E18" s="430">
        <v>5.5</v>
      </c>
      <c r="F18" s="41">
        <f t="shared" si="0"/>
        <v>16</v>
      </c>
      <c r="G18" s="430" t="s">
        <v>78</v>
      </c>
      <c r="H18" s="41">
        <v>0</v>
      </c>
      <c r="I18" s="393"/>
      <c r="J18" s="255">
        <v>0</v>
      </c>
      <c r="K18" s="393">
        <v>8.16</v>
      </c>
      <c r="L18" s="255">
        <f t="shared" si="1"/>
        <v>17</v>
      </c>
      <c r="M18" s="431">
        <v>5.3</v>
      </c>
      <c r="N18" s="258">
        <f t="shared" si="2"/>
        <v>13</v>
      </c>
      <c r="O18" s="360">
        <v>20</v>
      </c>
      <c r="P18" s="176">
        <f t="shared" si="3"/>
        <v>46</v>
      </c>
      <c r="Q18" s="211" t="s">
        <v>51</v>
      </c>
      <c r="S18" s="341">
        <f t="shared" si="4"/>
        <v>11</v>
      </c>
      <c r="T18" s="341" t="e">
        <f t="shared" si="5"/>
        <v>#VALUE!</v>
      </c>
      <c r="U18" s="341">
        <f t="shared" si="6"/>
        <v>24</v>
      </c>
      <c r="V18" s="341">
        <f t="shared" si="7"/>
        <v>11</v>
      </c>
      <c r="W18" s="341">
        <f t="shared" si="8"/>
        <v>20</v>
      </c>
      <c r="X18" s="6">
        <v>46</v>
      </c>
    </row>
    <row r="19" spans="1:24" ht="15.75" customHeight="1">
      <c r="A19" s="416" t="s">
        <v>220</v>
      </c>
      <c r="B19" s="428" t="s">
        <v>195</v>
      </c>
      <c r="C19" s="416" t="s">
        <v>196</v>
      </c>
      <c r="D19" s="424" t="s">
        <v>81</v>
      </c>
      <c r="E19" s="430">
        <v>5.5</v>
      </c>
      <c r="F19" s="41">
        <f t="shared" si="0"/>
        <v>16</v>
      </c>
      <c r="G19" s="430" t="s">
        <v>78</v>
      </c>
      <c r="H19" s="41">
        <v>0</v>
      </c>
      <c r="I19" s="393"/>
      <c r="J19" s="255">
        <v>0</v>
      </c>
      <c r="K19" s="393">
        <v>9.16</v>
      </c>
      <c r="L19" s="255">
        <f t="shared" si="1"/>
        <v>22</v>
      </c>
      <c r="M19" s="431">
        <v>5.25</v>
      </c>
      <c r="N19" s="258">
        <f t="shared" si="2"/>
        <v>13</v>
      </c>
      <c r="O19" s="360">
        <v>11</v>
      </c>
      <c r="P19" s="176">
        <f t="shared" si="3"/>
        <v>51</v>
      </c>
      <c r="Q19" s="211" t="s">
        <v>51</v>
      </c>
      <c r="S19" s="341">
        <f t="shared" si="4"/>
        <v>11</v>
      </c>
      <c r="T19" s="341" t="e">
        <f t="shared" si="5"/>
        <v>#VALUE!</v>
      </c>
      <c r="U19" s="341">
        <f t="shared" si="6"/>
        <v>5</v>
      </c>
      <c r="V19" s="341">
        <f t="shared" si="7"/>
        <v>13</v>
      </c>
      <c r="W19" s="341">
        <f t="shared" si="8"/>
        <v>11</v>
      </c>
      <c r="X19" s="6">
        <v>51</v>
      </c>
    </row>
    <row r="20" spans="1:24" ht="15.75" customHeight="1">
      <c r="A20" s="416" t="s">
        <v>221</v>
      </c>
      <c r="B20" s="428" t="s">
        <v>197</v>
      </c>
      <c r="C20" s="416" t="s">
        <v>198</v>
      </c>
      <c r="D20" s="424" t="s">
        <v>81</v>
      </c>
      <c r="E20" s="430">
        <v>5.6</v>
      </c>
      <c r="F20" s="41">
        <f t="shared" si="0"/>
        <v>14</v>
      </c>
      <c r="G20" s="430" t="s">
        <v>78</v>
      </c>
      <c r="H20" s="41">
        <v>0</v>
      </c>
      <c r="I20" s="393"/>
      <c r="J20" s="255">
        <v>0</v>
      </c>
      <c r="K20" s="393">
        <v>8.33</v>
      </c>
      <c r="L20" s="255">
        <f t="shared" si="1"/>
        <v>18</v>
      </c>
      <c r="M20" s="431">
        <v>5.0999999999999996</v>
      </c>
      <c r="N20" s="258">
        <f t="shared" si="2"/>
        <v>12</v>
      </c>
      <c r="O20" s="360">
        <v>22</v>
      </c>
      <c r="P20" s="176">
        <f t="shared" si="3"/>
        <v>44</v>
      </c>
      <c r="Q20" s="211" t="s">
        <v>51</v>
      </c>
      <c r="S20" s="341">
        <f t="shared" si="4"/>
        <v>13</v>
      </c>
      <c r="T20" s="341" t="e">
        <f t="shared" si="5"/>
        <v>#VALUE!</v>
      </c>
      <c r="U20" s="341">
        <f t="shared" si="6"/>
        <v>22</v>
      </c>
      <c r="V20" s="341">
        <f t="shared" si="7"/>
        <v>15</v>
      </c>
      <c r="W20" s="341">
        <f t="shared" si="8"/>
        <v>22</v>
      </c>
      <c r="X20" s="6">
        <v>44</v>
      </c>
    </row>
    <row r="21" spans="1:24" ht="15.75" customHeight="1">
      <c r="A21" s="416" t="s">
        <v>465</v>
      </c>
      <c r="B21" s="428" t="s">
        <v>453</v>
      </c>
      <c r="C21" s="416" t="s">
        <v>454</v>
      </c>
      <c r="D21" s="424" t="s">
        <v>84</v>
      </c>
      <c r="E21" s="430">
        <v>5.6</v>
      </c>
      <c r="F21" s="41">
        <f t="shared" si="0"/>
        <v>14</v>
      </c>
      <c r="G21" s="430" t="s">
        <v>78</v>
      </c>
      <c r="H21" s="41">
        <v>0</v>
      </c>
      <c r="I21" s="393"/>
      <c r="J21" s="255">
        <v>0</v>
      </c>
      <c r="K21" s="393">
        <v>8.8000000000000007</v>
      </c>
      <c r="L21" s="255">
        <f t="shared" si="1"/>
        <v>20</v>
      </c>
      <c r="M21" s="431">
        <v>5.45</v>
      </c>
      <c r="N21" s="258">
        <f t="shared" si="2"/>
        <v>13</v>
      </c>
      <c r="O21" s="360">
        <v>18</v>
      </c>
      <c r="P21" s="176">
        <f t="shared" si="3"/>
        <v>47</v>
      </c>
      <c r="Q21" s="211" t="s">
        <v>51</v>
      </c>
      <c r="S21" s="341">
        <f t="shared" si="4"/>
        <v>13</v>
      </c>
      <c r="T21" s="341" t="e">
        <f t="shared" si="5"/>
        <v>#VALUE!</v>
      </c>
      <c r="U21" s="341">
        <f t="shared" si="6"/>
        <v>9</v>
      </c>
      <c r="V21" s="341">
        <f t="shared" si="7"/>
        <v>7</v>
      </c>
      <c r="W21" s="341">
        <f t="shared" si="8"/>
        <v>18</v>
      </c>
      <c r="X21" s="6">
        <v>47</v>
      </c>
    </row>
    <row r="22" spans="1:24" ht="15.75" customHeight="1">
      <c r="A22" s="416" t="s">
        <v>519</v>
      </c>
      <c r="B22" s="428" t="s">
        <v>498</v>
      </c>
      <c r="C22" s="416" t="s">
        <v>513</v>
      </c>
      <c r="D22" s="424" t="s">
        <v>484</v>
      </c>
      <c r="E22" s="430">
        <v>5.6</v>
      </c>
      <c r="F22" s="41">
        <f t="shared" si="0"/>
        <v>14</v>
      </c>
      <c r="G22" s="430" t="s">
        <v>78</v>
      </c>
      <c r="H22" s="41">
        <v>0</v>
      </c>
      <c r="I22" s="393"/>
      <c r="J22" s="255">
        <v>0</v>
      </c>
      <c r="K22" s="393">
        <v>8.6</v>
      </c>
      <c r="L22" s="255">
        <f t="shared" si="1"/>
        <v>19</v>
      </c>
      <c r="M22" s="431">
        <v>6</v>
      </c>
      <c r="N22" s="258">
        <f t="shared" si="2"/>
        <v>16</v>
      </c>
      <c r="O22" s="360">
        <v>15</v>
      </c>
      <c r="P22" s="176">
        <f t="shared" si="3"/>
        <v>49</v>
      </c>
      <c r="Q22" s="211" t="s">
        <v>51</v>
      </c>
      <c r="S22" s="341">
        <f t="shared" si="4"/>
        <v>13</v>
      </c>
      <c r="T22" s="341" t="e">
        <f t="shared" si="5"/>
        <v>#VALUE!</v>
      </c>
      <c r="U22" s="341">
        <f t="shared" si="6"/>
        <v>15</v>
      </c>
      <c r="V22" s="341">
        <f t="shared" si="7"/>
        <v>4</v>
      </c>
      <c r="W22" s="341">
        <f t="shared" si="8"/>
        <v>15</v>
      </c>
      <c r="X22" s="6">
        <v>49</v>
      </c>
    </row>
    <row r="23" spans="1:24" ht="15.75" customHeight="1">
      <c r="A23" s="416" t="s">
        <v>224</v>
      </c>
      <c r="B23" s="428" t="s">
        <v>203</v>
      </c>
      <c r="C23" s="416" t="s">
        <v>204</v>
      </c>
      <c r="D23" s="424" t="s">
        <v>81</v>
      </c>
      <c r="E23" s="430">
        <v>5.7</v>
      </c>
      <c r="F23" s="41">
        <f t="shared" si="0"/>
        <v>13</v>
      </c>
      <c r="G23" s="430" t="s">
        <v>78</v>
      </c>
      <c r="H23" s="41">
        <v>0</v>
      </c>
      <c r="I23" s="393"/>
      <c r="J23" s="255">
        <v>0</v>
      </c>
      <c r="K23" s="393">
        <v>6.43</v>
      </c>
      <c r="L23" s="255">
        <f t="shared" si="1"/>
        <v>8</v>
      </c>
      <c r="M23" s="431">
        <v>3.4</v>
      </c>
      <c r="N23" s="258">
        <f t="shared" si="2"/>
        <v>5</v>
      </c>
      <c r="O23" s="360">
        <v>39</v>
      </c>
      <c r="P23" s="176">
        <f t="shared" si="3"/>
        <v>26</v>
      </c>
      <c r="Q23" s="211" t="s">
        <v>51</v>
      </c>
      <c r="S23" s="341">
        <f t="shared" si="4"/>
        <v>16</v>
      </c>
      <c r="T23" s="341" t="e">
        <f t="shared" si="5"/>
        <v>#VALUE!</v>
      </c>
      <c r="U23" s="341">
        <f t="shared" si="6"/>
        <v>40</v>
      </c>
      <c r="V23" s="341">
        <f t="shared" si="7"/>
        <v>39</v>
      </c>
      <c r="W23" s="341">
        <f t="shared" si="8"/>
        <v>39</v>
      </c>
      <c r="X23" s="6">
        <v>26</v>
      </c>
    </row>
    <row r="24" spans="1:24" ht="15.75" customHeight="1">
      <c r="A24" s="416" t="s">
        <v>219</v>
      </c>
      <c r="B24" s="428" t="s">
        <v>193</v>
      </c>
      <c r="C24" s="416" t="s">
        <v>194</v>
      </c>
      <c r="D24" s="424" t="s">
        <v>81</v>
      </c>
      <c r="E24" s="430">
        <v>5.8</v>
      </c>
      <c r="F24" s="41">
        <f t="shared" si="0"/>
        <v>11</v>
      </c>
      <c r="G24" s="430" t="s">
        <v>78</v>
      </c>
      <c r="H24" s="41">
        <v>0</v>
      </c>
      <c r="I24" s="393"/>
      <c r="J24" s="255">
        <v>0</v>
      </c>
      <c r="K24" s="393">
        <v>7.7</v>
      </c>
      <c r="L24" s="255">
        <f t="shared" si="1"/>
        <v>15</v>
      </c>
      <c r="M24" s="431">
        <v>3.8</v>
      </c>
      <c r="N24" s="258">
        <f t="shared" si="2"/>
        <v>7</v>
      </c>
      <c r="O24" s="360">
        <v>30</v>
      </c>
      <c r="P24" s="176">
        <f t="shared" si="3"/>
        <v>33</v>
      </c>
      <c r="Q24" s="211" t="s">
        <v>51</v>
      </c>
      <c r="S24" s="341">
        <f t="shared" si="4"/>
        <v>17</v>
      </c>
      <c r="T24" s="341" t="e">
        <f t="shared" si="5"/>
        <v>#VALUE!</v>
      </c>
      <c r="U24" s="341">
        <f t="shared" si="6"/>
        <v>30</v>
      </c>
      <c r="V24" s="341">
        <f t="shared" si="7"/>
        <v>38</v>
      </c>
      <c r="W24" s="341">
        <f t="shared" si="8"/>
        <v>30</v>
      </c>
      <c r="X24" s="6">
        <v>33</v>
      </c>
    </row>
    <row r="25" spans="1:24" ht="15.75" customHeight="1">
      <c r="A25" s="416" t="s">
        <v>351</v>
      </c>
      <c r="B25" s="428" t="s">
        <v>340</v>
      </c>
      <c r="C25" s="416" t="s">
        <v>341</v>
      </c>
      <c r="D25" s="424" t="s">
        <v>85</v>
      </c>
      <c r="E25" s="430">
        <v>5.8</v>
      </c>
      <c r="F25" s="41">
        <f t="shared" si="0"/>
        <v>11</v>
      </c>
      <c r="G25" s="430" t="s">
        <v>78</v>
      </c>
      <c r="H25" s="41">
        <v>0</v>
      </c>
      <c r="I25" s="393"/>
      <c r="J25" s="255">
        <v>0</v>
      </c>
      <c r="K25" s="393">
        <v>7.9</v>
      </c>
      <c r="L25" s="255">
        <f t="shared" si="1"/>
        <v>16</v>
      </c>
      <c r="M25" s="431">
        <v>6.1</v>
      </c>
      <c r="N25" s="258">
        <f t="shared" si="2"/>
        <v>16</v>
      </c>
      <c r="O25" s="360">
        <v>23</v>
      </c>
      <c r="P25" s="176">
        <f t="shared" si="3"/>
        <v>43</v>
      </c>
      <c r="Q25" s="211" t="s">
        <v>51</v>
      </c>
      <c r="S25" s="341">
        <f t="shared" si="4"/>
        <v>17</v>
      </c>
      <c r="T25" s="341" t="e">
        <f t="shared" si="5"/>
        <v>#VALUE!</v>
      </c>
      <c r="U25" s="341">
        <f t="shared" si="6"/>
        <v>27</v>
      </c>
      <c r="V25" s="341">
        <f t="shared" si="7"/>
        <v>2</v>
      </c>
      <c r="W25" s="341">
        <f t="shared" si="8"/>
        <v>23</v>
      </c>
      <c r="X25" s="6">
        <v>43</v>
      </c>
    </row>
    <row r="26" spans="1:24" ht="15.75" customHeight="1">
      <c r="A26" s="416" t="s">
        <v>403</v>
      </c>
      <c r="B26" s="428" t="s">
        <v>399</v>
      </c>
      <c r="C26" s="416" t="s">
        <v>400</v>
      </c>
      <c r="D26" s="424" t="s">
        <v>86</v>
      </c>
      <c r="E26" s="430">
        <v>5.9</v>
      </c>
      <c r="F26" s="41">
        <f t="shared" si="0"/>
        <v>10</v>
      </c>
      <c r="G26" s="430" t="s">
        <v>78</v>
      </c>
      <c r="H26" s="41">
        <v>0</v>
      </c>
      <c r="I26" s="393"/>
      <c r="J26" s="255">
        <v>0</v>
      </c>
      <c r="K26" s="393">
        <v>8.4</v>
      </c>
      <c r="L26" s="255">
        <f t="shared" si="1"/>
        <v>18</v>
      </c>
      <c r="M26" s="431">
        <v>5.0999999999999996</v>
      </c>
      <c r="N26" s="258">
        <f t="shared" si="2"/>
        <v>12</v>
      </c>
      <c r="O26" s="360">
        <v>26</v>
      </c>
      <c r="P26" s="176">
        <f t="shared" si="3"/>
        <v>40</v>
      </c>
      <c r="Q26" s="211" t="s">
        <v>51</v>
      </c>
      <c r="S26" s="341">
        <f t="shared" si="4"/>
        <v>19</v>
      </c>
      <c r="T26" s="341" t="e">
        <f t="shared" si="5"/>
        <v>#VALUE!</v>
      </c>
      <c r="U26" s="341">
        <f t="shared" si="6"/>
        <v>20</v>
      </c>
      <c r="V26" s="341">
        <f t="shared" si="7"/>
        <v>15</v>
      </c>
      <c r="W26" s="341">
        <f t="shared" si="8"/>
        <v>26</v>
      </c>
      <c r="X26" s="6">
        <v>40</v>
      </c>
    </row>
    <row r="27" spans="1:24" ht="15.75" customHeight="1">
      <c r="A27" s="416" t="s">
        <v>520</v>
      </c>
      <c r="B27" s="428" t="s">
        <v>514</v>
      </c>
      <c r="C27" s="416" t="s">
        <v>515</v>
      </c>
      <c r="D27" s="424" t="s">
        <v>484</v>
      </c>
      <c r="E27" s="430">
        <v>6</v>
      </c>
      <c r="F27" s="41">
        <f t="shared" si="0"/>
        <v>9</v>
      </c>
      <c r="G27" s="430" t="s">
        <v>78</v>
      </c>
      <c r="H27" s="41">
        <v>0</v>
      </c>
      <c r="I27" s="393"/>
      <c r="J27" s="255">
        <v>0</v>
      </c>
      <c r="K27" s="393">
        <v>7.2</v>
      </c>
      <c r="L27" s="255">
        <f t="shared" si="1"/>
        <v>12</v>
      </c>
      <c r="M27" s="431">
        <v>4.95</v>
      </c>
      <c r="N27" s="258">
        <f t="shared" si="2"/>
        <v>11</v>
      </c>
      <c r="O27" s="360">
        <v>32</v>
      </c>
      <c r="P27" s="176">
        <f t="shared" si="3"/>
        <v>32</v>
      </c>
      <c r="Q27" s="211" t="s">
        <v>51</v>
      </c>
      <c r="S27" s="341">
        <f t="shared" si="4"/>
        <v>20</v>
      </c>
      <c r="T27" s="341" t="e">
        <f t="shared" si="5"/>
        <v>#VALUE!</v>
      </c>
      <c r="U27" s="341">
        <f t="shared" si="6"/>
        <v>36</v>
      </c>
      <c r="V27" s="341">
        <f t="shared" si="7"/>
        <v>23</v>
      </c>
      <c r="W27" s="341">
        <f t="shared" si="8"/>
        <v>32</v>
      </c>
      <c r="X27" s="6">
        <v>32</v>
      </c>
    </row>
    <row r="28" spans="1:24" ht="15.75" customHeight="1">
      <c r="A28" s="416" t="s">
        <v>470</v>
      </c>
      <c r="B28" s="428" t="s">
        <v>463</v>
      </c>
      <c r="C28" s="416" t="s">
        <v>464</v>
      </c>
      <c r="D28" s="424" t="s">
        <v>84</v>
      </c>
      <c r="E28" s="430">
        <v>6</v>
      </c>
      <c r="F28" s="41">
        <f t="shared" si="0"/>
        <v>9</v>
      </c>
      <c r="G28" s="430" t="s">
        <v>78</v>
      </c>
      <c r="H28" s="41">
        <v>0</v>
      </c>
      <c r="I28" s="393"/>
      <c r="J28" s="255">
        <v>0</v>
      </c>
      <c r="K28" s="393">
        <v>7.8</v>
      </c>
      <c r="L28" s="255">
        <f t="shared" si="1"/>
        <v>15</v>
      </c>
      <c r="M28" s="431">
        <v>4.3499999999999996</v>
      </c>
      <c r="N28" s="258">
        <f t="shared" si="2"/>
        <v>9</v>
      </c>
      <c r="O28" s="360">
        <v>30</v>
      </c>
      <c r="P28" s="176">
        <f t="shared" si="3"/>
        <v>33</v>
      </c>
      <c r="Q28" s="211" t="s">
        <v>51</v>
      </c>
      <c r="S28" s="341">
        <f t="shared" si="4"/>
        <v>20</v>
      </c>
      <c r="T28" s="341" t="e">
        <f t="shared" si="5"/>
        <v>#VALUE!</v>
      </c>
      <c r="U28" s="341">
        <f t="shared" si="6"/>
        <v>28</v>
      </c>
      <c r="V28" s="341">
        <f t="shared" si="7"/>
        <v>33</v>
      </c>
      <c r="W28" s="341">
        <f t="shared" si="8"/>
        <v>30</v>
      </c>
      <c r="X28" s="6">
        <v>33</v>
      </c>
    </row>
    <row r="29" spans="1:24" ht="15.75" customHeight="1">
      <c r="A29" s="416" t="s">
        <v>214</v>
      </c>
      <c r="B29" s="428" t="s">
        <v>183</v>
      </c>
      <c r="C29" s="416" t="s">
        <v>184</v>
      </c>
      <c r="D29" s="424" t="s">
        <v>81</v>
      </c>
      <c r="E29" s="430">
        <v>6.1</v>
      </c>
      <c r="F29" s="41">
        <f t="shared" si="0"/>
        <v>8</v>
      </c>
      <c r="G29" s="430" t="s">
        <v>78</v>
      </c>
      <c r="H29" s="41">
        <v>0</v>
      </c>
      <c r="I29" s="393"/>
      <c r="J29" s="255">
        <v>0</v>
      </c>
      <c r="K29" s="393">
        <v>6.63</v>
      </c>
      <c r="L29" s="255">
        <f t="shared" si="1"/>
        <v>9</v>
      </c>
      <c r="M29" s="431">
        <v>4.7</v>
      </c>
      <c r="N29" s="258">
        <f t="shared" si="2"/>
        <v>10</v>
      </c>
      <c r="O29" s="360">
        <v>38</v>
      </c>
      <c r="P29" s="176">
        <f t="shared" si="3"/>
        <v>27</v>
      </c>
      <c r="Q29" s="211" t="s">
        <v>51</v>
      </c>
      <c r="S29" s="341">
        <f t="shared" si="4"/>
        <v>22</v>
      </c>
      <c r="T29" s="341" t="e">
        <f t="shared" si="5"/>
        <v>#VALUE!</v>
      </c>
      <c r="U29" s="341">
        <f t="shared" si="6"/>
        <v>38</v>
      </c>
      <c r="V29" s="341">
        <f t="shared" si="7"/>
        <v>28</v>
      </c>
      <c r="W29" s="341">
        <f t="shared" si="8"/>
        <v>38</v>
      </c>
      <c r="X29" s="6">
        <v>27</v>
      </c>
    </row>
    <row r="30" spans="1:24" ht="15.75" customHeight="1">
      <c r="A30" s="416" t="s">
        <v>466</v>
      </c>
      <c r="B30" s="428" t="s">
        <v>455</v>
      </c>
      <c r="C30" s="416" t="s">
        <v>456</v>
      </c>
      <c r="D30" s="424" t="s">
        <v>84</v>
      </c>
      <c r="E30" s="430">
        <v>6.3</v>
      </c>
      <c r="F30" s="41">
        <f t="shared" si="0"/>
        <v>6</v>
      </c>
      <c r="G30" s="430" t="s">
        <v>78</v>
      </c>
      <c r="H30" s="41">
        <v>0</v>
      </c>
      <c r="I30" s="393"/>
      <c r="J30" s="255">
        <v>0</v>
      </c>
      <c r="K30" s="393">
        <v>7.8</v>
      </c>
      <c r="L30" s="255">
        <f t="shared" si="1"/>
        <v>15</v>
      </c>
      <c r="M30" s="431">
        <v>5.6</v>
      </c>
      <c r="N30" s="258">
        <f t="shared" si="2"/>
        <v>14</v>
      </c>
      <c r="O30" s="360">
        <v>28</v>
      </c>
      <c r="P30" s="176">
        <f t="shared" si="3"/>
        <v>35</v>
      </c>
      <c r="Q30" s="211" t="s">
        <v>51</v>
      </c>
      <c r="S30" s="341">
        <f t="shared" si="4"/>
        <v>23</v>
      </c>
      <c r="T30" s="341" t="e">
        <f t="shared" si="5"/>
        <v>#VALUE!</v>
      </c>
      <c r="U30" s="341">
        <f t="shared" si="6"/>
        <v>28</v>
      </c>
      <c r="V30" s="341">
        <f t="shared" si="7"/>
        <v>6</v>
      </c>
      <c r="W30" s="341">
        <f t="shared" si="8"/>
        <v>28</v>
      </c>
      <c r="X30" s="6">
        <v>35</v>
      </c>
    </row>
    <row r="31" spans="1:24" ht="15.75" customHeight="1">
      <c r="A31" s="416" t="s">
        <v>216</v>
      </c>
      <c r="B31" s="428" t="s">
        <v>187</v>
      </c>
      <c r="C31" s="416" t="s">
        <v>188</v>
      </c>
      <c r="D31" s="424" t="s">
        <v>81</v>
      </c>
      <c r="E31" s="430">
        <v>6.4</v>
      </c>
      <c r="F31" s="41">
        <f t="shared" si="0"/>
        <v>6</v>
      </c>
      <c r="G31" s="430" t="s">
        <v>78</v>
      </c>
      <c r="H31" s="41">
        <v>0</v>
      </c>
      <c r="I31" s="393"/>
      <c r="J31" s="255">
        <v>0</v>
      </c>
      <c r="K31" s="393">
        <v>7.91</v>
      </c>
      <c r="L31" s="255">
        <f t="shared" si="1"/>
        <v>16</v>
      </c>
      <c r="M31" s="431">
        <v>4.2</v>
      </c>
      <c r="N31" s="258">
        <f t="shared" si="2"/>
        <v>8</v>
      </c>
      <c r="O31" s="360">
        <v>34</v>
      </c>
      <c r="P31" s="176">
        <f t="shared" si="3"/>
        <v>30</v>
      </c>
      <c r="Q31" s="211" t="s">
        <v>51</v>
      </c>
      <c r="S31" s="341">
        <f t="shared" si="4"/>
        <v>24</v>
      </c>
      <c r="T31" s="341" t="e">
        <f t="shared" si="5"/>
        <v>#VALUE!</v>
      </c>
      <c r="U31" s="341">
        <f t="shared" si="6"/>
        <v>26</v>
      </c>
      <c r="V31" s="341">
        <f t="shared" si="7"/>
        <v>37</v>
      </c>
      <c r="W31" s="341">
        <f t="shared" si="8"/>
        <v>34</v>
      </c>
      <c r="X31" s="6">
        <v>30</v>
      </c>
    </row>
    <row r="32" spans="1:24" ht="15.75" customHeight="1">
      <c r="A32" s="416" t="s">
        <v>404</v>
      </c>
      <c r="B32" s="428" t="s">
        <v>401</v>
      </c>
      <c r="C32" s="416" t="s">
        <v>402</v>
      </c>
      <c r="D32" s="424" t="s">
        <v>86</v>
      </c>
      <c r="E32" s="430">
        <v>6.4</v>
      </c>
      <c r="F32" s="41">
        <f t="shared" si="0"/>
        <v>6</v>
      </c>
      <c r="G32" s="430" t="s">
        <v>78</v>
      </c>
      <c r="H32" s="41">
        <v>0</v>
      </c>
      <c r="I32" s="393"/>
      <c r="J32" s="255">
        <v>0</v>
      </c>
      <c r="K32" s="393">
        <v>7.3</v>
      </c>
      <c r="L32" s="255">
        <f t="shared" si="1"/>
        <v>13</v>
      </c>
      <c r="M32" s="431">
        <v>4.9000000000000004</v>
      </c>
      <c r="N32" s="258">
        <f t="shared" si="2"/>
        <v>11</v>
      </c>
      <c r="O32" s="360">
        <v>34</v>
      </c>
      <c r="P32" s="176">
        <f t="shared" si="3"/>
        <v>30</v>
      </c>
      <c r="Q32" s="211" t="s">
        <v>51</v>
      </c>
      <c r="S32" s="341">
        <f t="shared" si="4"/>
        <v>24</v>
      </c>
      <c r="T32" s="341" t="e">
        <f t="shared" si="5"/>
        <v>#VALUE!</v>
      </c>
      <c r="U32" s="341">
        <f t="shared" si="6"/>
        <v>34</v>
      </c>
      <c r="V32" s="341">
        <f t="shared" si="7"/>
        <v>25</v>
      </c>
      <c r="W32" s="341">
        <f t="shared" si="8"/>
        <v>34</v>
      </c>
      <c r="X32" s="6">
        <v>30</v>
      </c>
    </row>
    <row r="33" spans="1:24" ht="15.75" customHeight="1">
      <c r="A33" s="416" t="s">
        <v>353</v>
      </c>
      <c r="B33" s="428" t="s">
        <v>344</v>
      </c>
      <c r="C33" s="416" t="s">
        <v>345</v>
      </c>
      <c r="D33" s="424" t="s">
        <v>85</v>
      </c>
      <c r="E33" s="430" t="s">
        <v>78</v>
      </c>
      <c r="F33" s="41">
        <v>0</v>
      </c>
      <c r="G33" s="430">
        <v>8.6999999999999993</v>
      </c>
      <c r="H33" s="41">
        <f t="shared" ref="H33:H47" si="9">VLOOKUP(G33*(-1),HAIESPOF,2)</f>
        <v>4</v>
      </c>
      <c r="I33" s="393"/>
      <c r="J33" s="255">
        <v>0</v>
      </c>
      <c r="K33" s="393">
        <v>6.6</v>
      </c>
      <c r="L33" s="255">
        <f t="shared" si="1"/>
        <v>9</v>
      </c>
      <c r="M33" s="431">
        <v>3.35</v>
      </c>
      <c r="N33" s="258">
        <f t="shared" si="2"/>
        <v>5</v>
      </c>
      <c r="O33" s="360">
        <v>40</v>
      </c>
      <c r="P33" s="176">
        <f t="shared" si="3"/>
        <v>18</v>
      </c>
      <c r="Q33" s="211" t="s">
        <v>51</v>
      </c>
      <c r="S33" s="341" t="e">
        <f t="shared" si="4"/>
        <v>#VALUE!</v>
      </c>
      <c r="T33" s="341">
        <f t="shared" si="5"/>
        <v>14</v>
      </c>
      <c r="U33" s="341">
        <f t="shared" si="6"/>
        <v>39</v>
      </c>
      <c r="V33" s="341">
        <f t="shared" si="7"/>
        <v>40</v>
      </c>
      <c r="W33" s="341">
        <f t="shared" si="8"/>
        <v>40</v>
      </c>
      <c r="X33" s="6">
        <v>18</v>
      </c>
    </row>
    <row r="34" spans="1:24" ht="15.75" customHeight="1">
      <c r="A34" s="416" t="s">
        <v>348</v>
      </c>
      <c r="B34" s="428" t="s">
        <v>298</v>
      </c>
      <c r="C34" s="416" t="s">
        <v>336</v>
      </c>
      <c r="D34" s="424" t="s">
        <v>85</v>
      </c>
      <c r="E34" s="430" t="s">
        <v>78</v>
      </c>
      <c r="F34" s="41">
        <v>0</v>
      </c>
      <c r="G34" s="430">
        <v>8.5500000000000007</v>
      </c>
      <c r="H34" s="41">
        <f t="shared" si="9"/>
        <v>5</v>
      </c>
      <c r="I34" s="393"/>
      <c r="J34" s="255">
        <v>0</v>
      </c>
      <c r="K34" s="393">
        <v>7</v>
      </c>
      <c r="L34" s="255">
        <f t="shared" si="1"/>
        <v>11</v>
      </c>
      <c r="M34" s="431">
        <v>5</v>
      </c>
      <c r="N34" s="258">
        <f t="shared" si="2"/>
        <v>12</v>
      </c>
      <c r="O34" s="360">
        <v>36</v>
      </c>
      <c r="P34" s="176">
        <f t="shared" si="3"/>
        <v>28</v>
      </c>
      <c r="Q34" s="211" t="s">
        <v>51</v>
      </c>
      <c r="S34" s="341" t="e">
        <f t="shared" si="4"/>
        <v>#VALUE!</v>
      </c>
      <c r="T34" s="341">
        <f t="shared" si="5"/>
        <v>13</v>
      </c>
      <c r="U34" s="341">
        <f t="shared" si="6"/>
        <v>37</v>
      </c>
      <c r="V34" s="341">
        <f t="shared" si="7"/>
        <v>20</v>
      </c>
      <c r="W34" s="341">
        <f t="shared" si="8"/>
        <v>36</v>
      </c>
      <c r="X34" s="6">
        <v>28</v>
      </c>
    </row>
    <row r="35" spans="1:24" ht="15.75" customHeight="1">
      <c r="A35" s="416" t="s">
        <v>467</v>
      </c>
      <c r="B35" s="428" t="s">
        <v>457</v>
      </c>
      <c r="C35" s="416" t="s">
        <v>458</v>
      </c>
      <c r="D35" s="424" t="s">
        <v>84</v>
      </c>
      <c r="E35" s="430" t="s">
        <v>78</v>
      </c>
      <c r="F35" s="41">
        <v>0</v>
      </c>
      <c r="G35" s="430">
        <v>8.6999999999999993</v>
      </c>
      <c r="H35" s="41">
        <f t="shared" si="9"/>
        <v>4</v>
      </c>
      <c r="I35" s="393"/>
      <c r="J35" s="255">
        <v>0</v>
      </c>
      <c r="K35" s="393">
        <v>7.3</v>
      </c>
      <c r="L35" s="255">
        <f t="shared" si="1"/>
        <v>13</v>
      </c>
      <c r="M35" s="431">
        <v>4.9000000000000004</v>
      </c>
      <c r="N35" s="258">
        <f t="shared" si="2"/>
        <v>11</v>
      </c>
      <c r="O35" s="360">
        <v>36</v>
      </c>
      <c r="P35" s="176">
        <f t="shared" si="3"/>
        <v>28</v>
      </c>
      <c r="Q35" s="211" t="s">
        <v>51</v>
      </c>
      <c r="S35" s="341" t="e">
        <f t="shared" si="4"/>
        <v>#VALUE!</v>
      </c>
      <c r="T35" s="341">
        <f t="shared" si="5"/>
        <v>14</v>
      </c>
      <c r="U35" s="341">
        <f t="shared" si="6"/>
        <v>34</v>
      </c>
      <c r="V35" s="341">
        <f t="shared" si="7"/>
        <v>25</v>
      </c>
      <c r="W35" s="341">
        <f t="shared" si="8"/>
        <v>36</v>
      </c>
      <c r="X35" s="6">
        <v>28</v>
      </c>
    </row>
    <row r="36" spans="1:24" ht="15.75" customHeight="1">
      <c r="A36" s="416" t="s">
        <v>354</v>
      </c>
      <c r="B36" s="428" t="s">
        <v>346</v>
      </c>
      <c r="C36" s="416" t="s">
        <v>347</v>
      </c>
      <c r="D36" s="424" t="s">
        <v>85</v>
      </c>
      <c r="E36" s="430" t="s">
        <v>78</v>
      </c>
      <c r="F36" s="41">
        <v>0</v>
      </c>
      <c r="G36" s="430">
        <v>8.1999999999999993</v>
      </c>
      <c r="H36" s="41">
        <f t="shared" si="9"/>
        <v>8</v>
      </c>
      <c r="I36" s="393"/>
      <c r="J36" s="255">
        <v>0</v>
      </c>
      <c r="K36" s="393">
        <v>7.4</v>
      </c>
      <c r="L36" s="255">
        <f t="shared" si="1"/>
        <v>13</v>
      </c>
      <c r="M36" s="431">
        <v>4.6500000000000004</v>
      </c>
      <c r="N36" s="258">
        <f t="shared" si="2"/>
        <v>10</v>
      </c>
      <c r="O36" s="360">
        <v>33</v>
      </c>
      <c r="P36" s="176">
        <f t="shared" si="3"/>
        <v>31</v>
      </c>
      <c r="Q36" s="211" t="s">
        <v>51</v>
      </c>
      <c r="S36" s="341" t="e">
        <f t="shared" si="4"/>
        <v>#VALUE!</v>
      </c>
      <c r="T36" s="341">
        <f t="shared" si="5"/>
        <v>12</v>
      </c>
      <c r="U36" s="341">
        <f t="shared" si="6"/>
        <v>33</v>
      </c>
      <c r="V36" s="341">
        <f t="shared" si="7"/>
        <v>30</v>
      </c>
      <c r="W36" s="341">
        <f t="shared" si="8"/>
        <v>33</v>
      </c>
      <c r="X36" s="6">
        <v>31</v>
      </c>
    </row>
    <row r="37" spans="1:24" ht="15.75" customHeight="1">
      <c r="A37" s="416" t="s">
        <v>469</v>
      </c>
      <c r="B37" s="428" t="s">
        <v>461</v>
      </c>
      <c r="C37" s="416" t="s">
        <v>462</v>
      </c>
      <c r="D37" s="424" t="s">
        <v>84</v>
      </c>
      <c r="E37" s="430" t="s">
        <v>78</v>
      </c>
      <c r="F37" s="41">
        <v>0</v>
      </c>
      <c r="G37" s="430">
        <v>7.6</v>
      </c>
      <c r="H37" s="41">
        <f t="shared" si="9"/>
        <v>12</v>
      </c>
      <c r="I37" s="393"/>
      <c r="J37" s="255">
        <v>0</v>
      </c>
      <c r="K37" s="393">
        <v>7.6</v>
      </c>
      <c r="L37" s="255">
        <f t="shared" si="1"/>
        <v>14</v>
      </c>
      <c r="M37" s="431">
        <v>4.3</v>
      </c>
      <c r="N37" s="258">
        <f t="shared" si="2"/>
        <v>9</v>
      </c>
      <c r="O37" s="360">
        <v>28</v>
      </c>
      <c r="P37" s="176">
        <f t="shared" si="3"/>
        <v>35</v>
      </c>
      <c r="Q37" s="211" t="s">
        <v>51</v>
      </c>
      <c r="S37" s="341" t="e">
        <f t="shared" si="4"/>
        <v>#VALUE!</v>
      </c>
      <c r="T37" s="341">
        <f t="shared" si="5"/>
        <v>10</v>
      </c>
      <c r="U37" s="341">
        <f t="shared" si="6"/>
        <v>31</v>
      </c>
      <c r="V37" s="341">
        <f t="shared" si="7"/>
        <v>34</v>
      </c>
      <c r="W37" s="341">
        <f t="shared" si="8"/>
        <v>28</v>
      </c>
      <c r="X37" s="6">
        <v>35</v>
      </c>
    </row>
    <row r="38" spans="1:24" ht="15.75" customHeight="1">
      <c r="A38" s="421">
        <v>2131224</v>
      </c>
      <c r="B38" s="428" t="s">
        <v>541</v>
      </c>
      <c r="C38" s="420" t="s">
        <v>542</v>
      </c>
      <c r="D38" s="424" t="s">
        <v>84</v>
      </c>
      <c r="E38" s="430" t="s">
        <v>78</v>
      </c>
      <c r="F38" s="41">
        <v>0</v>
      </c>
      <c r="G38" s="430">
        <v>7.4</v>
      </c>
      <c r="H38" s="41">
        <f t="shared" si="9"/>
        <v>14</v>
      </c>
      <c r="I38" s="393"/>
      <c r="J38" s="255">
        <v>0</v>
      </c>
      <c r="K38" s="393">
        <v>8</v>
      </c>
      <c r="L38" s="255">
        <f t="shared" si="1"/>
        <v>16</v>
      </c>
      <c r="M38" s="431">
        <v>4.3</v>
      </c>
      <c r="N38" s="258">
        <f t="shared" si="2"/>
        <v>9</v>
      </c>
      <c r="O38" s="360">
        <v>27</v>
      </c>
      <c r="P38" s="176">
        <f t="shared" si="3"/>
        <v>39</v>
      </c>
      <c r="Q38" s="211" t="s">
        <v>51</v>
      </c>
      <c r="S38" s="341" t="e">
        <f t="shared" si="4"/>
        <v>#VALUE!</v>
      </c>
      <c r="T38" s="341">
        <f t="shared" si="5"/>
        <v>9</v>
      </c>
      <c r="U38" s="341">
        <f t="shared" si="6"/>
        <v>25</v>
      </c>
      <c r="V38" s="341">
        <f t="shared" si="7"/>
        <v>34</v>
      </c>
      <c r="W38" s="341">
        <f t="shared" si="8"/>
        <v>27</v>
      </c>
      <c r="X38" s="6">
        <v>39</v>
      </c>
    </row>
    <row r="39" spans="1:24" ht="15.75" customHeight="1">
      <c r="A39" s="416" t="s">
        <v>349</v>
      </c>
      <c r="B39" s="428" t="s">
        <v>275</v>
      </c>
      <c r="C39" s="416" t="s">
        <v>337</v>
      </c>
      <c r="D39" s="424" t="s">
        <v>85</v>
      </c>
      <c r="E39" s="430" t="s">
        <v>78</v>
      </c>
      <c r="F39" s="41">
        <v>0</v>
      </c>
      <c r="G39" s="430">
        <v>7.6</v>
      </c>
      <c r="H39" s="41">
        <f t="shared" si="9"/>
        <v>12</v>
      </c>
      <c r="I39" s="393"/>
      <c r="J39" s="255">
        <v>0</v>
      </c>
      <c r="K39" s="393">
        <v>8.4</v>
      </c>
      <c r="L39" s="255">
        <f t="shared" si="1"/>
        <v>18</v>
      </c>
      <c r="M39" s="431">
        <v>5.25</v>
      </c>
      <c r="N39" s="258">
        <f t="shared" si="2"/>
        <v>13</v>
      </c>
      <c r="O39" s="360">
        <v>23</v>
      </c>
      <c r="P39" s="176">
        <f t="shared" si="3"/>
        <v>43</v>
      </c>
      <c r="Q39" s="211" t="s">
        <v>51</v>
      </c>
      <c r="S39" s="341" t="e">
        <f t="shared" si="4"/>
        <v>#VALUE!</v>
      </c>
      <c r="T39" s="341">
        <f t="shared" si="5"/>
        <v>10</v>
      </c>
      <c r="U39" s="341">
        <f t="shared" si="6"/>
        <v>20</v>
      </c>
      <c r="V39" s="341">
        <f t="shared" si="7"/>
        <v>13</v>
      </c>
      <c r="W39" s="341">
        <f t="shared" si="8"/>
        <v>23</v>
      </c>
      <c r="X39" s="6">
        <v>43</v>
      </c>
    </row>
    <row r="40" spans="1:24" ht="15.75" customHeight="1">
      <c r="A40" s="416" t="s">
        <v>226</v>
      </c>
      <c r="B40" s="428" t="s">
        <v>206</v>
      </c>
      <c r="C40" s="416" t="s">
        <v>116</v>
      </c>
      <c r="D40" s="424" t="s">
        <v>81</v>
      </c>
      <c r="E40" s="430" t="s">
        <v>78</v>
      </c>
      <c r="F40" s="41">
        <v>0</v>
      </c>
      <c r="G40" s="430">
        <v>6.7</v>
      </c>
      <c r="H40" s="41">
        <f t="shared" si="9"/>
        <v>20</v>
      </c>
      <c r="I40" s="393"/>
      <c r="J40" s="255">
        <v>0</v>
      </c>
      <c r="K40" s="393">
        <v>8.42</v>
      </c>
      <c r="L40" s="255">
        <f t="shared" si="1"/>
        <v>18</v>
      </c>
      <c r="M40" s="431">
        <v>4.7</v>
      </c>
      <c r="N40" s="258">
        <f t="shared" si="2"/>
        <v>10</v>
      </c>
      <c r="O40" s="360">
        <v>17</v>
      </c>
      <c r="P40" s="176">
        <f t="shared" si="3"/>
        <v>48</v>
      </c>
      <c r="Q40" s="211" t="s">
        <v>51</v>
      </c>
      <c r="S40" s="341" t="e">
        <f t="shared" si="4"/>
        <v>#VALUE!</v>
      </c>
      <c r="T40" s="341">
        <f t="shared" si="5"/>
        <v>3</v>
      </c>
      <c r="U40" s="341">
        <f t="shared" si="6"/>
        <v>19</v>
      </c>
      <c r="V40" s="341">
        <f t="shared" si="7"/>
        <v>28</v>
      </c>
      <c r="W40" s="341">
        <f t="shared" si="8"/>
        <v>17</v>
      </c>
      <c r="X40" s="6">
        <v>48</v>
      </c>
    </row>
    <row r="41" spans="1:24" ht="15.75" customHeight="1">
      <c r="A41" s="416" t="s">
        <v>215</v>
      </c>
      <c r="B41" s="428" t="s">
        <v>185</v>
      </c>
      <c r="C41" s="416" t="s">
        <v>186</v>
      </c>
      <c r="D41" s="424" t="s">
        <v>81</v>
      </c>
      <c r="E41" s="430" t="s">
        <v>78</v>
      </c>
      <c r="F41" s="41">
        <v>0</v>
      </c>
      <c r="G41" s="430">
        <v>6.6</v>
      </c>
      <c r="H41" s="41">
        <f t="shared" si="9"/>
        <v>20</v>
      </c>
      <c r="I41" s="393"/>
      <c r="J41" s="255">
        <v>0</v>
      </c>
      <c r="K41" s="393">
        <v>8.6999999999999993</v>
      </c>
      <c r="L41" s="255">
        <f t="shared" si="1"/>
        <v>20</v>
      </c>
      <c r="M41" s="431">
        <v>4.3</v>
      </c>
      <c r="N41" s="258">
        <f t="shared" si="2"/>
        <v>9</v>
      </c>
      <c r="O41" s="360">
        <v>15</v>
      </c>
      <c r="P41" s="176">
        <f t="shared" si="3"/>
        <v>49</v>
      </c>
      <c r="Q41" s="211" t="s">
        <v>51</v>
      </c>
      <c r="S41" s="341" t="e">
        <f t="shared" si="4"/>
        <v>#VALUE!</v>
      </c>
      <c r="T41" s="341">
        <f t="shared" si="5"/>
        <v>2</v>
      </c>
      <c r="U41" s="341">
        <f t="shared" si="6"/>
        <v>12</v>
      </c>
      <c r="V41" s="341">
        <f t="shared" si="7"/>
        <v>34</v>
      </c>
      <c r="W41" s="341">
        <f t="shared" si="8"/>
        <v>15</v>
      </c>
      <c r="X41" s="6">
        <v>49</v>
      </c>
    </row>
    <row r="42" spans="1:24" ht="15.75" customHeight="1">
      <c r="A42" s="416" t="s">
        <v>468</v>
      </c>
      <c r="B42" s="428" t="s">
        <v>459</v>
      </c>
      <c r="C42" s="416" t="s">
        <v>460</v>
      </c>
      <c r="D42" s="424" t="s">
        <v>84</v>
      </c>
      <c r="E42" s="430" t="s">
        <v>78</v>
      </c>
      <c r="F42" s="41">
        <v>0</v>
      </c>
      <c r="G42" s="430">
        <v>7</v>
      </c>
      <c r="H42" s="41">
        <f t="shared" si="9"/>
        <v>17</v>
      </c>
      <c r="I42" s="393"/>
      <c r="J42" s="255">
        <v>0</v>
      </c>
      <c r="K42" s="393">
        <v>8.6999999999999993</v>
      </c>
      <c r="L42" s="255">
        <f t="shared" si="1"/>
        <v>20</v>
      </c>
      <c r="M42" s="431">
        <v>5.4</v>
      </c>
      <c r="N42" s="258">
        <f t="shared" si="2"/>
        <v>13</v>
      </c>
      <c r="O42" s="360">
        <v>12</v>
      </c>
      <c r="P42" s="176">
        <f t="shared" si="3"/>
        <v>50</v>
      </c>
      <c r="Q42" s="211" t="s">
        <v>51</v>
      </c>
      <c r="S42" s="341" t="e">
        <f t="shared" si="4"/>
        <v>#VALUE!</v>
      </c>
      <c r="T42" s="341">
        <f t="shared" si="5"/>
        <v>5</v>
      </c>
      <c r="U42" s="341">
        <f t="shared" si="6"/>
        <v>12</v>
      </c>
      <c r="V42" s="341">
        <f t="shared" si="7"/>
        <v>8</v>
      </c>
      <c r="W42" s="341">
        <f t="shared" si="8"/>
        <v>12</v>
      </c>
      <c r="X42" s="6">
        <v>50</v>
      </c>
    </row>
    <row r="43" spans="1:24" ht="15.75" customHeight="1">
      <c r="A43" s="416" t="s">
        <v>225</v>
      </c>
      <c r="B43" s="428" t="s">
        <v>205</v>
      </c>
      <c r="C43" s="416" t="s">
        <v>202</v>
      </c>
      <c r="D43" s="424" t="s">
        <v>81</v>
      </c>
      <c r="E43" s="430" t="s">
        <v>78</v>
      </c>
      <c r="F43" s="41">
        <v>0</v>
      </c>
      <c r="G43" s="430">
        <v>7.2</v>
      </c>
      <c r="H43" s="41">
        <f t="shared" si="9"/>
        <v>15</v>
      </c>
      <c r="I43" s="393"/>
      <c r="J43" s="255">
        <v>0</v>
      </c>
      <c r="K43" s="393">
        <v>9.68</v>
      </c>
      <c r="L43" s="255">
        <f t="shared" si="1"/>
        <v>24</v>
      </c>
      <c r="M43" s="431">
        <v>4.9000000000000004</v>
      </c>
      <c r="N43" s="258">
        <f t="shared" si="2"/>
        <v>11</v>
      </c>
      <c r="O43" s="360">
        <v>12</v>
      </c>
      <c r="P43" s="176">
        <f t="shared" si="3"/>
        <v>50</v>
      </c>
      <c r="Q43" s="211" t="s">
        <v>51</v>
      </c>
      <c r="S43" s="341" t="e">
        <f t="shared" si="4"/>
        <v>#VALUE!</v>
      </c>
      <c r="T43" s="341">
        <f t="shared" si="5"/>
        <v>7</v>
      </c>
      <c r="U43" s="341">
        <f t="shared" si="6"/>
        <v>2</v>
      </c>
      <c r="V43" s="341">
        <f t="shared" si="7"/>
        <v>25</v>
      </c>
      <c r="W43" s="341">
        <f t="shared" si="8"/>
        <v>12</v>
      </c>
      <c r="X43" s="6">
        <v>50</v>
      </c>
    </row>
    <row r="44" spans="1:24" ht="15.75" customHeight="1">
      <c r="A44" s="416" t="s">
        <v>352</v>
      </c>
      <c r="B44" s="428" t="s">
        <v>342</v>
      </c>
      <c r="C44" s="416" t="s">
        <v>343</v>
      </c>
      <c r="D44" s="424" t="s">
        <v>85</v>
      </c>
      <c r="E44" s="430" t="s">
        <v>78</v>
      </c>
      <c r="F44" s="41">
        <v>0</v>
      </c>
      <c r="G44" s="430">
        <v>6.7</v>
      </c>
      <c r="H44" s="41">
        <f t="shared" si="9"/>
        <v>20</v>
      </c>
      <c r="I44" s="393"/>
      <c r="J44" s="255">
        <v>0</v>
      </c>
      <c r="K44" s="393">
        <v>8.6999999999999993</v>
      </c>
      <c r="L44" s="255">
        <f t="shared" si="1"/>
        <v>20</v>
      </c>
      <c r="M44" s="431">
        <v>5</v>
      </c>
      <c r="N44" s="258">
        <f t="shared" si="2"/>
        <v>12</v>
      </c>
      <c r="O44" s="360">
        <v>9</v>
      </c>
      <c r="P44" s="176">
        <f t="shared" si="3"/>
        <v>52</v>
      </c>
      <c r="Q44" s="211" t="s">
        <v>51</v>
      </c>
      <c r="S44" s="341" t="e">
        <f t="shared" si="4"/>
        <v>#VALUE!</v>
      </c>
      <c r="T44" s="341">
        <f t="shared" si="5"/>
        <v>3</v>
      </c>
      <c r="U44" s="341">
        <f t="shared" si="6"/>
        <v>12</v>
      </c>
      <c r="V44" s="341">
        <f t="shared" si="7"/>
        <v>20</v>
      </c>
      <c r="W44" s="341">
        <f t="shared" si="8"/>
        <v>9</v>
      </c>
      <c r="X44" s="6">
        <v>52</v>
      </c>
    </row>
    <row r="45" spans="1:24" ht="15.75" customHeight="1">
      <c r="A45" s="416" t="s">
        <v>517</v>
      </c>
      <c r="B45" s="428" t="s">
        <v>510</v>
      </c>
      <c r="C45" s="416" t="s">
        <v>511</v>
      </c>
      <c r="D45" s="424" t="s">
        <v>484</v>
      </c>
      <c r="E45" s="430" t="s">
        <v>78</v>
      </c>
      <c r="F45" s="41">
        <v>0</v>
      </c>
      <c r="G45" s="430">
        <v>7.35</v>
      </c>
      <c r="H45" s="41">
        <f t="shared" si="9"/>
        <v>14</v>
      </c>
      <c r="I45" s="393"/>
      <c r="J45" s="255">
        <v>0</v>
      </c>
      <c r="K45" s="393">
        <v>10.1</v>
      </c>
      <c r="L45" s="255">
        <f t="shared" si="1"/>
        <v>27</v>
      </c>
      <c r="M45" s="431">
        <v>5.0999999999999996</v>
      </c>
      <c r="N45" s="258">
        <f t="shared" si="2"/>
        <v>12</v>
      </c>
      <c r="O45" s="360">
        <v>6</v>
      </c>
      <c r="P45" s="176">
        <f t="shared" si="3"/>
        <v>53</v>
      </c>
      <c r="Q45" s="211" t="s">
        <v>51</v>
      </c>
      <c r="S45" s="341" t="e">
        <f t="shared" si="4"/>
        <v>#VALUE!</v>
      </c>
      <c r="T45" s="341">
        <f t="shared" si="5"/>
        <v>8</v>
      </c>
      <c r="U45" s="341">
        <f t="shared" si="6"/>
        <v>1</v>
      </c>
      <c r="V45" s="341">
        <f t="shared" si="7"/>
        <v>15</v>
      </c>
      <c r="W45" s="341">
        <f t="shared" si="8"/>
        <v>6</v>
      </c>
      <c r="X45" s="6">
        <v>53</v>
      </c>
    </row>
    <row r="46" spans="1:24" ht="15.75" customHeight="1">
      <c r="A46" s="416" t="s">
        <v>213</v>
      </c>
      <c r="B46" s="428" t="s">
        <v>181</v>
      </c>
      <c r="C46" s="416" t="s">
        <v>182</v>
      </c>
      <c r="D46" s="424" t="s">
        <v>81</v>
      </c>
      <c r="E46" s="430" t="s">
        <v>78</v>
      </c>
      <c r="F46" s="41">
        <v>0</v>
      </c>
      <c r="G46" s="430">
        <v>6.3</v>
      </c>
      <c r="H46" s="41">
        <f t="shared" si="9"/>
        <v>23</v>
      </c>
      <c r="I46" s="393"/>
      <c r="J46" s="255">
        <v>0</v>
      </c>
      <c r="K46" s="393">
        <v>8.3000000000000007</v>
      </c>
      <c r="L46" s="255">
        <f t="shared" si="1"/>
        <v>18</v>
      </c>
      <c r="M46" s="431">
        <v>5</v>
      </c>
      <c r="N46" s="258">
        <f t="shared" si="2"/>
        <v>12</v>
      </c>
      <c r="O46" s="360">
        <v>6</v>
      </c>
      <c r="P46" s="176">
        <f t="shared" si="3"/>
        <v>53</v>
      </c>
      <c r="Q46" s="211" t="s">
        <v>51</v>
      </c>
      <c r="S46" s="444" t="e">
        <f t="shared" si="4"/>
        <v>#VALUE!</v>
      </c>
      <c r="T46" s="444">
        <f t="shared" si="5"/>
        <v>1</v>
      </c>
      <c r="U46" s="444">
        <f t="shared" si="6"/>
        <v>23</v>
      </c>
      <c r="V46" s="444">
        <f t="shared" si="7"/>
        <v>20</v>
      </c>
      <c r="W46" s="444">
        <f t="shared" si="8"/>
        <v>6</v>
      </c>
      <c r="X46" s="6">
        <v>53</v>
      </c>
    </row>
    <row r="47" spans="1:24" ht="15.75" customHeight="1">
      <c r="A47" s="432">
        <v>2176483</v>
      </c>
      <c r="B47" s="428" t="s">
        <v>547</v>
      </c>
      <c r="C47" s="427" t="s">
        <v>548</v>
      </c>
      <c r="D47" s="424" t="s">
        <v>81</v>
      </c>
      <c r="E47" s="430" t="s">
        <v>78</v>
      </c>
      <c r="F47" s="41">
        <v>0</v>
      </c>
      <c r="G47" s="430">
        <v>7.05</v>
      </c>
      <c r="H47" s="41">
        <f t="shared" si="9"/>
        <v>16</v>
      </c>
      <c r="I47" s="393"/>
      <c r="J47" s="255">
        <v>0</v>
      </c>
      <c r="K47" s="393">
        <v>9.66</v>
      </c>
      <c r="L47" s="255">
        <f t="shared" si="1"/>
        <v>24</v>
      </c>
      <c r="M47" s="431">
        <v>6.05</v>
      </c>
      <c r="N47" s="258">
        <f t="shared" si="2"/>
        <v>16</v>
      </c>
      <c r="O47" s="360">
        <v>2</v>
      </c>
      <c r="P47" s="176">
        <f t="shared" si="3"/>
        <v>56</v>
      </c>
      <c r="Q47" s="211" t="s">
        <v>51</v>
      </c>
      <c r="S47" s="341" t="e">
        <f t="shared" si="4"/>
        <v>#VALUE!</v>
      </c>
      <c r="T47" s="341">
        <f t="shared" si="5"/>
        <v>6</v>
      </c>
      <c r="U47" s="341">
        <f t="shared" si="6"/>
        <v>3</v>
      </c>
      <c r="V47" s="341">
        <f t="shared" si="7"/>
        <v>3</v>
      </c>
      <c r="W47" s="341">
        <f t="shared" si="8"/>
        <v>2</v>
      </c>
      <c r="X47" s="6">
        <v>56</v>
      </c>
    </row>
    <row r="48" spans="1:24" s="7" customFormat="1" ht="12.75">
      <c r="A48" s="433"/>
      <c r="B48" s="434"/>
      <c r="C48" s="434"/>
      <c r="D48" s="435"/>
      <c r="F48" s="8"/>
      <c r="H48" s="8"/>
      <c r="I48" s="9"/>
      <c r="J48" s="8"/>
      <c r="K48" s="9"/>
      <c r="L48" s="8"/>
      <c r="M48" s="9"/>
      <c r="N48" s="8"/>
      <c r="O48" s="8"/>
      <c r="P48" s="10"/>
      <c r="Q48" s="8"/>
      <c r="R48" s="6"/>
      <c r="S48" s="6"/>
      <c r="T48" s="6"/>
      <c r="U48" s="6"/>
      <c r="V48" s="6"/>
      <c r="W48" s="6"/>
      <c r="X48" s="6"/>
    </row>
    <row r="49" spans="1:24" s="7" customFormat="1" ht="12.75">
      <c r="A49" s="433"/>
      <c r="B49" s="434"/>
      <c r="C49" s="434"/>
      <c r="D49" s="435"/>
      <c r="F49" s="8"/>
      <c r="H49" s="8"/>
      <c r="I49" s="9"/>
      <c r="J49" s="8"/>
      <c r="K49" s="9"/>
      <c r="L49" s="8"/>
      <c r="M49" s="9"/>
      <c r="N49" s="8"/>
      <c r="O49" s="8"/>
      <c r="P49" s="10"/>
      <c r="Q49" s="8"/>
      <c r="R49" s="6"/>
      <c r="S49" s="6"/>
      <c r="T49" s="6"/>
      <c r="U49" s="6"/>
      <c r="V49" s="6"/>
      <c r="W49" s="6"/>
      <c r="X49" s="6"/>
    </row>
    <row r="50" spans="1:24" s="7" customFormat="1" ht="12.75">
      <c r="A50" s="433"/>
      <c r="B50" s="434"/>
      <c r="C50" s="434"/>
      <c r="D50" s="435"/>
      <c r="F50" s="8"/>
      <c r="H50" s="8"/>
      <c r="I50" s="9"/>
      <c r="J50" s="8"/>
      <c r="K50" s="9"/>
      <c r="L50" s="8"/>
      <c r="M50" s="9"/>
      <c r="N50" s="8"/>
      <c r="O50" s="8"/>
      <c r="P50" s="10"/>
      <c r="Q50" s="8"/>
      <c r="R50" s="6"/>
      <c r="S50" s="6"/>
      <c r="T50" s="6"/>
      <c r="U50" s="6"/>
      <c r="V50" s="6"/>
      <c r="W50" s="6"/>
      <c r="X50" s="6"/>
    </row>
    <row r="51" spans="1:24" s="7" customFormat="1" ht="12.75">
      <c r="A51" s="433"/>
      <c r="B51" s="434"/>
      <c r="C51" s="434"/>
      <c r="D51" s="435"/>
      <c r="F51" s="8"/>
      <c r="H51" s="8"/>
      <c r="I51" s="9"/>
      <c r="J51" s="8"/>
      <c r="K51" s="9"/>
      <c r="L51" s="8"/>
      <c r="M51" s="9"/>
      <c r="N51" s="8"/>
      <c r="O51" s="8"/>
      <c r="P51" s="10"/>
      <c r="Q51" s="8"/>
      <c r="R51" s="6"/>
      <c r="S51" s="6"/>
      <c r="T51" s="6"/>
      <c r="U51" s="6"/>
      <c r="V51" s="6"/>
      <c r="W51" s="6"/>
      <c r="X51" s="6"/>
    </row>
    <row r="52" spans="1:24" s="7" customFormat="1" ht="12.75">
      <c r="A52" s="433"/>
      <c r="B52" s="434"/>
      <c r="C52" s="434"/>
      <c r="D52" s="435"/>
      <c r="F52" s="8"/>
      <c r="H52" s="8"/>
      <c r="I52" s="9"/>
      <c r="J52" s="8"/>
      <c r="K52" s="9"/>
      <c r="L52" s="8"/>
      <c r="M52" s="9"/>
      <c r="N52" s="8"/>
      <c r="O52" s="8"/>
      <c r="P52" s="10"/>
      <c r="Q52" s="8"/>
      <c r="R52" s="6"/>
      <c r="S52" s="6"/>
      <c r="T52" s="6"/>
      <c r="U52" s="6"/>
      <c r="V52" s="6"/>
      <c r="W52" s="6"/>
      <c r="X52" s="6"/>
    </row>
    <row r="53" spans="1:24" s="7" customFormat="1" ht="12.75">
      <c r="A53" s="433"/>
      <c r="B53" s="434"/>
      <c r="C53" s="434"/>
      <c r="D53" s="435"/>
      <c r="F53" s="8"/>
      <c r="H53" s="8"/>
      <c r="I53" s="9"/>
      <c r="J53" s="8"/>
      <c r="K53" s="9"/>
      <c r="L53" s="8"/>
      <c r="M53" s="9"/>
      <c r="N53" s="8"/>
      <c r="O53" s="8"/>
      <c r="P53" s="10"/>
      <c r="Q53" s="8"/>
      <c r="R53" s="6"/>
      <c r="S53" s="6"/>
      <c r="T53" s="6"/>
      <c r="U53" s="6"/>
      <c r="V53" s="6"/>
      <c r="W53" s="6"/>
      <c r="X53" s="6"/>
    </row>
    <row r="54" spans="1:24" s="7" customFormat="1" ht="12.75">
      <c r="A54" s="433"/>
      <c r="B54" s="434"/>
      <c r="C54" s="434"/>
      <c r="D54" s="435"/>
      <c r="F54" s="8"/>
      <c r="H54" s="8"/>
      <c r="I54" s="9"/>
      <c r="J54" s="8"/>
      <c r="K54" s="9"/>
      <c r="L54" s="8"/>
      <c r="M54" s="9"/>
      <c r="N54" s="8"/>
      <c r="O54" s="8"/>
      <c r="P54" s="10"/>
      <c r="Q54" s="8"/>
      <c r="R54" s="6"/>
      <c r="S54" s="6"/>
      <c r="T54" s="6"/>
      <c r="U54" s="6"/>
      <c r="V54" s="6"/>
      <c r="W54" s="6"/>
      <c r="X54" s="6"/>
    </row>
    <row r="55" spans="1:24" s="7" customFormat="1" ht="12.75">
      <c r="A55" s="433"/>
      <c r="B55" s="434"/>
      <c r="C55" s="434"/>
      <c r="D55" s="435"/>
      <c r="F55" s="8"/>
      <c r="H55" s="8"/>
      <c r="I55" s="9"/>
      <c r="J55" s="8"/>
      <c r="K55" s="9"/>
      <c r="L55" s="8"/>
      <c r="M55" s="9"/>
      <c r="N55" s="8"/>
      <c r="O55" s="8"/>
      <c r="P55" s="10"/>
      <c r="Q55" s="8"/>
      <c r="R55" s="6"/>
      <c r="S55" s="6"/>
      <c r="T55" s="6"/>
      <c r="U55" s="6"/>
      <c r="V55" s="6"/>
      <c r="W55" s="6"/>
      <c r="X55" s="6"/>
    </row>
    <row r="56" spans="1:24" s="7" customFormat="1" ht="12.75">
      <c r="A56" s="433"/>
      <c r="B56" s="434"/>
      <c r="C56" s="434"/>
      <c r="D56" s="435"/>
      <c r="F56" s="8"/>
      <c r="H56" s="8"/>
      <c r="I56" s="9"/>
      <c r="J56" s="8"/>
      <c r="K56" s="9"/>
      <c r="L56" s="8"/>
      <c r="M56" s="9"/>
      <c r="N56" s="8"/>
      <c r="O56" s="8"/>
      <c r="P56" s="10"/>
      <c r="Q56" s="8"/>
      <c r="R56" s="6"/>
      <c r="S56" s="6"/>
      <c r="T56" s="6"/>
      <c r="U56" s="6"/>
      <c r="V56" s="6"/>
      <c r="W56" s="6"/>
      <c r="X56" s="6"/>
    </row>
    <row r="57" spans="1:24" s="7" customFormat="1" ht="12.75">
      <c r="A57" s="433"/>
      <c r="B57" s="434"/>
      <c r="C57" s="434"/>
      <c r="D57" s="435"/>
      <c r="F57" s="8"/>
      <c r="H57" s="8"/>
      <c r="I57" s="9"/>
      <c r="J57" s="8"/>
      <c r="K57" s="9"/>
      <c r="L57" s="8"/>
      <c r="M57" s="9"/>
      <c r="N57" s="8"/>
      <c r="O57" s="8"/>
      <c r="P57" s="10"/>
      <c r="Q57" s="8"/>
      <c r="R57" s="6"/>
      <c r="S57" s="6"/>
      <c r="T57" s="6"/>
      <c r="U57" s="6"/>
      <c r="V57" s="6"/>
      <c r="W57" s="6"/>
      <c r="X57" s="6"/>
    </row>
    <row r="58" spans="1:24" s="7" customFormat="1" ht="12.75">
      <c r="A58" s="433"/>
      <c r="B58" s="434"/>
      <c r="C58" s="434"/>
      <c r="D58" s="435"/>
      <c r="F58" s="8"/>
      <c r="H58" s="8"/>
      <c r="I58" s="9"/>
      <c r="J58" s="8"/>
      <c r="K58" s="9"/>
      <c r="L58" s="8"/>
      <c r="M58" s="9"/>
      <c r="N58" s="8"/>
      <c r="O58" s="8"/>
      <c r="P58" s="10"/>
      <c r="Q58" s="8"/>
      <c r="R58" s="6"/>
      <c r="S58" s="6"/>
      <c r="T58" s="6"/>
      <c r="U58" s="6"/>
      <c r="V58" s="6"/>
      <c r="W58" s="6"/>
      <c r="X58" s="6"/>
    </row>
    <row r="59" spans="1:24" s="7" customFormat="1" ht="12.75">
      <c r="A59" s="433"/>
      <c r="B59" s="434"/>
      <c r="C59" s="434"/>
      <c r="D59" s="435"/>
      <c r="F59" s="8"/>
      <c r="H59" s="8"/>
      <c r="I59" s="9"/>
      <c r="J59" s="8"/>
      <c r="K59" s="9"/>
      <c r="L59" s="8"/>
      <c r="M59" s="9"/>
      <c r="N59" s="8"/>
      <c r="O59" s="8"/>
      <c r="P59" s="10"/>
      <c r="Q59" s="8"/>
      <c r="R59" s="6"/>
      <c r="S59" s="6"/>
      <c r="T59" s="6"/>
      <c r="U59" s="6"/>
      <c r="V59" s="6"/>
      <c r="W59" s="6"/>
      <c r="X59" s="6"/>
    </row>
    <row r="60" spans="1:24" s="7" customFormat="1" ht="12.75">
      <c r="A60" s="433"/>
      <c r="B60" s="434"/>
      <c r="C60" s="434"/>
      <c r="D60" s="435"/>
      <c r="F60" s="8"/>
      <c r="H60" s="8"/>
      <c r="I60" s="9"/>
      <c r="J60" s="8"/>
      <c r="K60" s="9"/>
      <c r="L60" s="8"/>
      <c r="M60" s="9"/>
      <c r="N60" s="8"/>
      <c r="O60" s="8"/>
      <c r="P60" s="10"/>
      <c r="Q60" s="8"/>
      <c r="R60" s="6"/>
      <c r="S60" s="6"/>
      <c r="T60" s="6"/>
      <c r="U60" s="6"/>
      <c r="V60" s="6"/>
      <c r="W60" s="6"/>
      <c r="X60" s="6"/>
    </row>
    <row r="61" spans="1:24" s="7" customFormat="1" ht="12.75">
      <c r="A61" s="433"/>
      <c r="B61" s="434"/>
      <c r="C61" s="434"/>
      <c r="D61" s="435"/>
      <c r="F61" s="8"/>
      <c r="H61" s="8"/>
      <c r="I61" s="9"/>
      <c r="J61" s="8"/>
      <c r="K61" s="9"/>
      <c r="L61" s="8"/>
      <c r="M61" s="9"/>
      <c r="N61" s="8"/>
      <c r="O61" s="8"/>
      <c r="P61" s="10"/>
      <c r="Q61" s="8"/>
      <c r="R61" s="6"/>
      <c r="S61" s="6"/>
      <c r="T61" s="6"/>
      <c r="U61" s="6"/>
      <c r="V61" s="6"/>
      <c r="W61" s="6"/>
      <c r="X61" s="6"/>
    </row>
    <row r="62" spans="1:24" s="7" customFormat="1" ht="12.75">
      <c r="A62" s="433"/>
      <c r="B62" s="410"/>
      <c r="C62" s="436"/>
      <c r="D62" s="435"/>
      <c r="F62" s="8"/>
      <c r="H62" s="8"/>
      <c r="I62" s="9"/>
      <c r="J62" s="8"/>
      <c r="K62" s="9"/>
      <c r="L62" s="8"/>
      <c r="M62" s="9"/>
      <c r="N62" s="8"/>
      <c r="O62" s="8"/>
      <c r="P62" s="10"/>
      <c r="Q62" s="8"/>
      <c r="R62" s="6"/>
      <c r="S62" s="6"/>
      <c r="T62" s="6"/>
      <c r="U62" s="6"/>
      <c r="V62" s="6"/>
      <c r="W62" s="6"/>
      <c r="X62" s="6"/>
    </row>
  </sheetData>
  <sortState ref="A8:X47">
    <sortCondition ref="E8:E47"/>
    <sortCondition ref="P8:P47"/>
  </sortState>
  <mergeCells count="5">
    <mergeCell ref="D2:L2"/>
    <mergeCell ref="D3:L3"/>
    <mergeCell ref="D4:K4"/>
    <mergeCell ref="D6:G6"/>
    <mergeCell ref="I6:K6"/>
  </mergeCells>
  <printOptions horizontalCentered="1" gridLines="1"/>
  <pageMargins left="0" right="0" top="0.2" bottom="0.2" header="0.51" footer="0.51"/>
  <pageSetup paperSize="9" scale="80" fitToHeight="0" orientation="portrait" horizontalDpi="300" verticalDpi="300" r:id="rId1"/>
  <headerFooter alignWithMargins="0"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X54"/>
  <sheetViews>
    <sheetView zoomScale="110" zoomScaleNormal="110" workbookViewId="0">
      <pane ySplit="1" topLeftCell="A2" activePane="bottomLeft" state="frozen"/>
      <selection activeCell="S4" sqref="S4"/>
      <selection pane="bottomLeft"/>
    </sheetView>
  </sheetViews>
  <sheetFormatPr baseColWidth="10" defaultColWidth="11.42578125" defaultRowHeight="12"/>
  <cols>
    <col min="1" max="1" width="9.7109375" style="8" bestFit="1" customWidth="1"/>
    <col min="2" max="2" width="27.7109375" style="8" bestFit="1" customWidth="1"/>
    <col min="3" max="3" width="18.85546875" style="8" bestFit="1" customWidth="1"/>
    <col min="4" max="4" width="7.7109375" style="8" bestFit="1" customWidth="1"/>
    <col min="5" max="5" width="5.7109375" style="7" customWidth="1"/>
    <col min="6" max="6" width="3.7109375" style="8" customWidth="1"/>
    <col min="7" max="7" width="5.7109375" style="7" customWidth="1"/>
    <col min="8" max="8" width="3.7109375" style="8" customWidth="1"/>
    <col min="9" max="9" width="5.7109375" style="9" hidden="1" customWidth="1"/>
    <col min="10" max="10" width="3.7109375" style="8" hidden="1" customWidth="1"/>
    <col min="11" max="11" width="5.7109375" style="9" customWidth="1"/>
    <col min="12" max="12" width="3.7109375" style="8" customWidth="1"/>
    <col min="13" max="13" width="5.7109375" style="9" customWidth="1"/>
    <col min="14" max="14" width="3.7109375" style="8" customWidth="1"/>
    <col min="15" max="15" width="5.42578125" style="8" bestFit="1" customWidth="1"/>
    <col min="16" max="16" width="5.7109375" style="10" customWidth="1"/>
    <col min="17" max="17" width="4.42578125" style="8" customWidth="1"/>
    <col min="18" max="18" width="4.42578125" style="6" customWidth="1"/>
    <col min="19" max="23" width="10" style="6" bestFit="1" customWidth="1"/>
    <col min="24" max="24" width="30.140625" style="6" bestFit="1" customWidth="1"/>
    <col min="25" max="16384" width="11.42578125" style="6"/>
  </cols>
  <sheetData>
    <row r="1" spans="1:24" ht="15.75" customHeight="1">
      <c r="A1" s="37" t="s">
        <v>13</v>
      </c>
      <c r="B1" s="391" t="s">
        <v>57</v>
      </c>
      <c r="C1" s="37" t="s">
        <v>11</v>
      </c>
      <c r="D1" s="37" t="s">
        <v>12</v>
      </c>
      <c r="E1" s="38" t="s">
        <v>14</v>
      </c>
      <c r="F1" s="44" t="s">
        <v>15</v>
      </c>
      <c r="G1" s="38" t="s">
        <v>16</v>
      </c>
      <c r="H1" s="44" t="s">
        <v>15</v>
      </c>
      <c r="I1" s="252" t="s">
        <v>17</v>
      </c>
      <c r="J1" s="253" t="s">
        <v>15</v>
      </c>
      <c r="K1" s="252" t="s">
        <v>18</v>
      </c>
      <c r="L1" s="253" t="s">
        <v>15</v>
      </c>
      <c r="M1" s="256" t="s">
        <v>19</v>
      </c>
      <c r="N1" s="257" t="s">
        <v>15</v>
      </c>
      <c r="O1" s="39" t="s">
        <v>55</v>
      </c>
      <c r="P1" s="40" t="s">
        <v>20</v>
      </c>
      <c r="Q1" s="37" t="s">
        <v>21</v>
      </c>
      <c r="S1" s="394" t="s">
        <v>14</v>
      </c>
      <c r="T1" s="394" t="s">
        <v>16</v>
      </c>
      <c r="U1" s="395" t="s">
        <v>18</v>
      </c>
      <c r="V1" s="396" t="s">
        <v>19</v>
      </c>
      <c r="W1" s="176" t="s">
        <v>20</v>
      </c>
      <c r="X1" s="399" t="s">
        <v>83</v>
      </c>
    </row>
    <row r="2" spans="1:24" ht="15.75" customHeight="1">
      <c r="A2" s="416" t="s">
        <v>259</v>
      </c>
      <c r="B2" s="443" t="s">
        <v>235</v>
      </c>
      <c r="C2" s="416" t="s">
        <v>236</v>
      </c>
      <c r="D2" s="424" t="s">
        <v>81</v>
      </c>
      <c r="E2" s="430">
        <v>4.5999999999999996</v>
      </c>
      <c r="F2" s="41">
        <f>VLOOKUP(E2*(-1),VIT,2)</f>
        <v>27</v>
      </c>
      <c r="G2" s="430" t="s">
        <v>78</v>
      </c>
      <c r="H2" s="41">
        <v>0</v>
      </c>
      <c r="I2" s="393"/>
      <c r="J2" s="255">
        <v>0</v>
      </c>
      <c r="K2" s="393">
        <v>9.44</v>
      </c>
      <c r="L2" s="255">
        <f t="shared" ref="L2:L42" si="0">VLOOKUP(K2,PENT,2)</f>
        <v>18</v>
      </c>
      <c r="M2" s="431">
        <v>8.3000000000000007</v>
      </c>
      <c r="N2" s="258">
        <f t="shared" ref="N2:N42" si="1">VLOOKUP(M2,MB,2)</f>
        <v>20</v>
      </c>
      <c r="O2" s="360">
        <v>1</v>
      </c>
      <c r="P2" s="176">
        <f t="shared" ref="P2:P42" si="2">F2+H2+J2+L2+N2</f>
        <v>65</v>
      </c>
      <c r="Q2" s="259" t="s">
        <v>52</v>
      </c>
      <c r="R2" s="45"/>
      <c r="S2" s="433">
        <f t="shared" ref="S2:S42" si="3">RANK(E2,$E$2:$E$42,2)</f>
        <v>1</v>
      </c>
      <c r="T2" s="433" t="e">
        <f t="shared" ref="T2:T42" si="4">RANK(G2,$G$2:$G$42,2)</f>
        <v>#VALUE!</v>
      </c>
      <c r="U2" s="433">
        <f t="shared" ref="U2:U42" si="5">RANK(K2,$K$2:$K$42,0)</f>
        <v>5</v>
      </c>
      <c r="V2" s="433">
        <f t="shared" ref="V2:V42" si="6">RANK(M2,$M$2:$M$42,0)</f>
        <v>1</v>
      </c>
      <c r="W2" s="433">
        <f t="shared" ref="W2:W42" si="7">RANK(X2,$X$2:$X$42,0)</f>
        <v>1</v>
      </c>
      <c r="X2" s="437">
        <v>65</v>
      </c>
    </row>
    <row r="3" spans="1:24" ht="15.75" customHeight="1">
      <c r="A3" s="416" t="s">
        <v>263</v>
      </c>
      <c r="B3" s="443" t="s">
        <v>243</v>
      </c>
      <c r="C3" s="440" t="s">
        <v>244</v>
      </c>
      <c r="D3" s="424" t="s">
        <v>81</v>
      </c>
      <c r="E3" s="430">
        <v>5.2</v>
      </c>
      <c r="F3" s="41">
        <f>VLOOKUP(E3*(-1),VIT,2)</f>
        <v>14</v>
      </c>
      <c r="G3" s="430" t="s">
        <v>78</v>
      </c>
      <c r="H3" s="41">
        <v>0</v>
      </c>
      <c r="I3" s="393"/>
      <c r="J3" s="255">
        <v>0</v>
      </c>
      <c r="K3" s="393">
        <v>9.9600000000000009</v>
      </c>
      <c r="L3" s="255">
        <f t="shared" si="0"/>
        <v>21</v>
      </c>
      <c r="M3" s="431">
        <v>7.9</v>
      </c>
      <c r="N3" s="258">
        <f t="shared" si="1"/>
        <v>18</v>
      </c>
      <c r="O3" s="360">
        <v>2</v>
      </c>
      <c r="P3" s="176">
        <f t="shared" si="2"/>
        <v>53</v>
      </c>
      <c r="Q3" s="259" t="s">
        <v>52</v>
      </c>
      <c r="R3" s="45"/>
      <c r="S3" s="439">
        <f t="shared" si="3"/>
        <v>7</v>
      </c>
      <c r="T3" s="439" t="e">
        <f t="shared" si="4"/>
        <v>#VALUE!</v>
      </c>
      <c r="U3" s="439">
        <f t="shared" si="5"/>
        <v>1</v>
      </c>
      <c r="V3" s="439">
        <f t="shared" si="6"/>
        <v>2</v>
      </c>
      <c r="W3" s="439">
        <f t="shared" si="7"/>
        <v>2</v>
      </c>
      <c r="X3" s="8">
        <v>53</v>
      </c>
    </row>
    <row r="4" spans="1:24" ht="15.75" customHeight="1">
      <c r="A4" s="416" t="s">
        <v>262</v>
      </c>
      <c r="B4" s="443" t="s">
        <v>241</v>
      </c>
      <c r="C4" s="416" t="s">
        <v>233</v>
      </c>
      <c r="D4" s="424" t="s">
        <v>81</v>
      </c>
      <c r="E4" s="430" t="s">
        <v>78</v>
      </c>
      <c r="F4" s="41">
        <v>0</v>
      </c>
      <c r="G4" s="430">
        <v>6.2</v>
      </c>
      <c r="H4" s="41">
        <f>VLOOKUP(G4*(-1),HAIES,2)</f>
        <v>19</v>
      </c>
      <c r="I4" s="393"/>
      <c r="J4" s="255">
        <v>0</v>
      </c>
      <c r="K4" s="393">
        <v>8.86</v>
      </c>
      <c r="L4" s="255">
        <f t="shared" si="0"/>
        <v>15</v>
      </c>
      <c r="M4" s="431">
        <v>7.7</v>
      </c>
      <c r="N4" s="258">
        <f t="shared" si="1"/>
        <v>17</v>
      </c>
      <c r="O4" s="360">
        <v>3</v>
      </c>
      <c r="P4" s="176">
        <f t="shared" si="2"/>
        <v>51</v>
      </c>
      <c r="Q4" s="259" t="s">
        <v>52</v>
      </c>
      <c r="R4" s="438"/>
      <c r="S4" s="439" t="e">
        <f t="shared" si="3"/>
        <v>#VALUE!</v>
      </c>
      <c r="T4" s="439">
        <f t="shared" si="4"/>
        <v>2</v>
      </c>
      <c r="U4" s="439">
        <f t="shared" si="5"/>
        <v>16</v>
      </c>
      <c r="V4" s="439">
        <f t="shared" si="6"/>
        <v>3</v>
      </c>
      <c r="W4" s="439">
        <f t="shared" si="7"/>
        <v>3</v>
      </c>
      <c r="X4" s="8">
        <v>51</v>
      </c>
    </row>
    <row r="5" spans="1:24" ht="15.75" customHeight="1">
      <c r="A5" s="416" t="s">
        <v>268</v>
      </c>
      <c r="B5" s="443" t="s">
        <v>252</v>
      </c>
      <c r="C5" s="416" t="s">
        <v>253</v>
      </c>
      <c r="D5" s="424" t="s">
        <v>81</v>
      </c>
      <c r="E5" s="430" t="s">
        <v>78</v>
      </c>
      <c r="F5" s="41">
        <v>0</v>
      </c>
      <c r="G5" s="430">
        <v>5.8</v>
      </c>
      <c r="H5" s="41">
        <f>VLOOKUP(G5*(-1),HAIES,2)</f>
        <v>24</v>
      </c>
      <c r="I5" s="393"/>
      <c r="J5" s="255">
        <v>0</v>
      </c>
      <c r="K5" s="393">
        <v>8.94</v>
      </c>
      <c r="L5" s="255">
        <f t="shared" si="0"/>
        <v>16</v>
      </c>
      <c r="M5" s="431">
        <v>6</v>
      </c>
      <c r="N5" s="258">
        <f t="shared" si="1"/>
        <v>11</v>
      </c>
      <c r="O5" s="360">
        <v>3</v>
      </c>
      <c r="P5" s="176">
        <f t="shared" si="2"/>
        <v>51</v>
      </c>
      <c r="Q5" s="259" t="s">
        <v>52</v>
      </c>
      <c r="R5" s="45"/>
      <c r="S5" s="433" t="e">
        <f t="shared" si="3"/>
        <v>#VALUE!</v>
      </c>
      <c r="T5" s="433">
        <f t="shared" si="4"/>
        <v>1</v>
      </c>
      <c r="U5" s="433">
        <f t="shared" si="5"/>
        <v>14</v>
      </c>
      <c r="V5" s="433">
        <f t="shared" si="6"/>
        <v>22</v>
      </c>
      <c r="W5" s="433">
        <f t="shared" si="7"/>
        <v>3</v>
      </c>
      <c r="X5" s="437">
        <v>51</v>
      </c>
    </row>
    <row r="6" spans="1:24" ht="15.75" customHeight="1">
      <c r="A6" s="416" t="s">
        <v>372</v>
      </c>
      <c r="B6" s="443" t="s">
        <v>364</v>
      </c>
      <c r="C6" s="416" t="s">
        <v>365</v>
      </c>
      <c r="D6" s="424" t="s">
        <v>85</v>
      </c>
      <c r="E6" s="430" t="s">
        <v>78</v>
      </c>
      <c r="F6" s="41">
        <v>0</v>
      </c>
      <c r="G6" s="430">
        <v>6.3</v>
      </c>
      <c r="H6" s="41">
        <f>VLOOKUP(G6*(-1),HAIES,2)</f>
        <v>18</v>
      </c>
      <c r="I6" s="393"/>
      <c r="J6" s="255">
        <v>0</v>
      </c>
      <c r="K6" s="393">
        <v>9</v>
      </c>
      <c r="L6" s="255">
        <f t="shared" si="0"/>
        <v>16</v>
      </c>
      <c r="M6" s="431">
        <v>7.2</v>
      </c>
      <c r="N6" s="258">
        <f t="shared" si="1"/>
        <v>15</v>
      </c>
      <c r="O6" s="360">
        <v>5</v>
      </c>
      <c r="P6" s="176">
        <f t="shared" si="2"/>
        <v>49</v>
      </c>
      <c r="Q6" s="259" t="s">
        <v>52</v>
      </c>
      <c r="R6" s="438"/>
      <c r="S6" s="439" t="e">
        <f t="shared" si="3"/>
        <v>#VALUE!</v>
      </c>
      <c r="T6" s="439">
        <f t="shared" si="4"/>
        <v>3</v>
      </c>
      <c r="U6" s="439">
        <f t="shared" si="5"/>
        <v>10</v>
      </c>
      <c r="V6" s="439">
        <f t="shared" si="6"/>
        <v>4</v>
      </c>
      <c r="W6" s="439">
        <f t="shared" si="7"/>
        <v>5</v>
      </c>
      <c r="X6" s="8">
        <v>49</v>
      </c>
    </row>
    <row r="7" spans="1:24" ht="15.75" customHeight="1">
      <c r="A7" s="421">
        <v>2315997</v>
      </c>
      <c r="B7" s="443" t="s">
        <v>544</v>
      </c>
      <c r="C7" s="420" t="s">
        <v>408</v>
      </c>
      <c r="D7" s="424" t="s">
        <v>84</v>
      </c>
      <c r="E7" s="430">
        <v>5.0999999999999996</v>
      </c>
      <c r="F7" s="41">
        <f>VLOOKUP(E7*(-1),VIT,2)</f>
        <v>16</v>
      </c>
      <c r="G7" s="430" t="s">
        <v>78</v>
      </c>
      <c r="H7" s="41">
        <v>0</v>
      </c>
      <c r="I7" s="393"/>
      <c r="J7" s="255">
        <v>0</v>
      </c>
      <c r="K7" s="393">
        <v>9</v>
      </c>
      <c r="L7" s="255">
        <f t="shared" si="0"/>
        <v>16</v>
      </c>
      <c r="M7" s="431">
        <v>7.05</v>
      </c>
      <c r="N7" s="258">
        <f t="shared" si="1"/>
        <v>15</v>
      </c>
      <c r="O7" s="360">
        <v>6</v>
      </c>
      <c r="P7" s="176">
        <f t="shared" si="2"/>
        <v>47</v>
      </c>
      <c r="Q7" s="259" t="s">
        <v>52</v>
      </c>
      <c r="R7" s="45"/>
      <c r="S7" s="439">
        <f t="shared" si="3"/>
        <v>4</v>
      </c>
      <c r="T7" s="439" t="e">
        <f t="shared" si="4"/>
        <v>#VALUE!</v>
      </c>
      <c r="U7" s="439">
        <f t="shared" si="5"/>
        <v>10</v>
      </c>
      <c r="V7" s="439">
        <f t="shared" si="6"/>
        <v>6</v>
      </c>
      <c r="W7" s="439">
        <f t="shared" si="7"/>
        <v>6</v>
      </c>
      <c r="X7" s="8">
        <v>47</v>
      </c>
    </row>
    <row r="8" spans="1:24" ht="15.75" customHeight="1">
      <c r="A8" s="416" t="s">
        <v>415</v>
      </c>
      <c r="B8" s="443" t="s">
        <v>390</v>
      </c>
      <c r="C8" s="416" t="s">
        <v>409</v>
      </c>
      <c r="D8" s="424" t="s">
        <v>86</v>
      </c>
      <c r="E8" s="430" t="s">
        <v>78</v>
      </c>
      <c r="F8" s="41">
        <v>0</v>
      </c>
      <c r="G8" s="430">
        <v>6.4</v>
      </c>
      <c r="H8" s="41">
        <f>VLOOKUP(G8*(-1),HAIES,2)</f>
        <v>17</v>
      </c>
      <c r="I8" s="393"/>
      <c r="J8" s="255">
        <v>0</v>
      </c>
      <c r="K8" s="393">
        <v>9</v>
      </c>
      <c r="L8" s="255">
        <f t="shared" si="0"/>
        <v>16</v>
      </c>
      <c r="M8" s="431">
        <v>6.9</v>
      </c>
      <c r="N8" s="258">
        <f t="shared" si="1"/>
        <v>14</v>
      </c>
      <c r="O8" s="360">
        <v>6</v>
      </c>
      <c r="P8" s="176">
        <f t="shared" si="2"/>
        <v>47</v>
      </c>
      <c r="Q8" s="259" t="s">
        <v>52</v>
      </c>
      <c r="R8" s="438"/>
      <c r="S8" s="439" t="e">
        <f t="shared" si="3"/>
        <v>#VALUE!</v>
      </c>
      <c r="T8" s="439">
        <f t="shared" si="4"/>
        <v>4</v>
      </c>
      <c r="U8" s="439">
        <f t="shared" si="5"/>
        <v>10</v>
      </c>
      <c r="V8" s="439">
        <f t="shared" si="6"/>
        <v>7</v>
      </c>
      <c r="W8" s="439">
        <f t="shared" si="7"/>
        <v>6</v>
      </c>
      <c r="X8" s="8">
        <v>47</v>
      </c>
    </row>
    <row r="9" spans="1:24" ht="15.75" customHeight="1">
      <c r="A9" s="416" t="s">
        <v>482</v>
      </c>
      <c r="B9" s="443" t="s">
        <v>476</v>
      </c>
      <c r="C9" s="416" t="s">
        <v>153</v>
      </c>
      <c r="D9" s="424" t="s">
        <v>84</v>
      </c>
      <c r="E9" s="430">
        <v>5.0999999999999996</v>
      </c>
      <c r="F9" s="41">
        <f>VLOOKUP(E9*(-1),VIT,2)</f>
        <v>16</v>
      </c>
      <c r="G9" s="430" t="s">
        <v>78</v>
      </c>
      <c r="H9" s="41">
        <v>0</v>
      </c>
      <c r="I9" s="393"/>
      <c r="J9" s="255">
        <v>0</v>
      </c>
      <c r="K9" s="393">
        <v>9.3000000000000007</v>
      </c>
      <c r="L9" s="255">
        <f t="shared" si="0"/>
        <v>18</v>
      </c>
      <c r="M9" s="431">
        <v>6.7</v>
      </c>
      <c r="N9" s="258">
        <f t="shared" si="1"/>
        <v>13</v>
      </c>
      <c r="O9" s="360">
        <v>6</v>
      </c>
      <c r="P9" s="176">
        <f t="shared" si="2"/>
        <v>47</v>
      </c>
      <c r="Q9" s="259" t="s">
        <v>52</v>
      </c>
      <c r="R9" s="438"/>
      <c r="S9" s="439">
        <f t="shared" si="3"/>
        <v>4</v>
      </c>
      <c r="T9" s="439" t="e">
        <f t="shared" si="4"/>
        <v>#VALUE!</v>
      </c>
      <c r="U9" s="439">
        <f t="shared" si="5"/>
        <v>6</v>
      </c>
      <c r="V9" s="439">
        <f t="shared" si="6"/>
        <v>9</v>
      </c>
      <c r="W9" s="439">
        <f t="shared" si="7"/>
        <v>6</v>
      </c>
      <c r="X9" s="8">
        <v>47</v>
      </c>
    </row>
    <row r="10" spans="1:24" ht="15.75" customHeight="1">
      <c r="A10" s="416" t="s">
        <v>257</v>
      </c>
      <c r="B10" s="443" t="s">
        <v>230</v>
      </c>
      <c r="C10" s="416" t="s">
        <v>231</v>
      </c>
      <c r="D10" s="424" t="s">
        <v>81</v>
      </c>
      <c r="E10" s="430">
        <v>5.2</v>
      </c>
      <c r="F10" s="41">
        <f>VLOOKUP(E10*(-1),VIT,2)</f>
        <v>14</v>
      </c>
      <c r="G10" s="430" t="s">
        <v>78</v>
      </c>
      <c r="H10" s="41">
        <v>0</v>
      </c>
      <c r="I10" s="393"/>
      <c r="J10" s="255">
        <v>0</v>
      </c>
      <c r="K10" s="393">
        <v>9.86</v>
      </c>
      <c r="L10" s="255">
        <f t="shared" si="0"/>
        <v>20</v>
      </c>
      <c r="M10" s="431">
        <v>6.6</v>
      </c>
      <c r="N10" s="258">
        <f t="shared" si="1"/>
        <v>13</v>
      </c>
      <c r="O10" s="360">
        <v>6</v>
      </c>
      <c r="P10" s="176">
        <f t="shared" si="2"/>
        <v>47</v>
      </c>
      <c r="Q10" s="259" t="s">
        <v>52</v>
      </c>
      <c r="R10" s="438"/>
      <c r="S10" s="439">
        <f t="shared" si="3"/>
        <v>7</v>
      </c>
      <c r="T10" s="439" t="e">
        <f t="shared" si="4"/>
        <v>#VALUE!</v>
      </c>
      <c r="U10" s="439">
        <f t="shared" si="5"/>
        <v>3</v>
      </c>
      <c r="V10" s="439">
        <f t="shared" si="6"/>
        <v>10</v>
      </c>
      <c r="W10" s="439">
        <f t="shared" si="7"/>
        <v>6</v>
      </c>
      <c r="X10" s="8">
        <v>47</v>
      </c>
    </row>
    <row r="11" spans="1:24" ht="15.75" customHeight="1">
      <c r="A11" s="416" t="s">
        <v>479</v>
      </c>
      <c r="B11" s="443" t="s">
        <v>471</v>
      </c>
      <c r="C11" s="416" t="s">
        <v>472</v>
      </c>
      <c r="D11" s="424" t="s">
        <v>84</v>
      </c>
      <c r="E11" s="430">
        <v>4.9000000000000004</v>
      </c>
      <c r="F11" s="41">
        <f>VLOOKUP(E11*(-1),VIT,2)</f>
        <v>19</v>
      </c>
      <c r="G11" s="430" t="s">
        <v>78</v>
      </c>
      <c r="H11" s="41">
        <v>0</v>
      </c>
      <c r="I11" s="393"/>
      <c r="J11" s="255">
        <v>0</v>
      </c>
      <c r="K11" s="393">
        <v>8.8000000000000007</v>
      </c>
      <c r="L11" s="255">
        <f t="shared" si="0"/>
        <v>15</v>
      </c>
      <c r="M11" s="431">
        <v>6.4</v>
      </c>
      <c r="N11" s="258">
        <f t="shared" si="1"/>
        <v>12</v>
      </c>
      <c r="O11" s="360">
        <v>10</v>
      </c>
      <c r="P11" s="176">
        <f t="shared" si="2"/>
        <v>46</v>
      </c>
      <c r="Q11" s="259" t="s">
        <v>52</v>
      </c>
      <c r="R11" s="438"/>
      <c r="S11" s="439">
        <f t="shared" si="3"/>
        <v>3</v>
      </c>
      <c r="T11" s="439" t="e">
        <f t="shared" si="4"/>
        <v>#VALUE!</v>
      </c>
      <c r="U11" s="439">
        <f t="shared" si="5"/>
        <v>17</v>
      </c>
      <c r="V11" s="439">
        <f t="shared" si="6"/>
        <v>11</v>
      </c>
      <c r="W11" s="439">
        <f t="shared" si="7"/>
        <v>10</v>
      </c>
      <c r="X11" s="8">
        <v>46</v>
      </c>
    </row>
    <row r="12" spans="1:24" ht="15.75" customHeight="1">
      <c r="A12" s="416" t="s">
        <v>269</v>
      </c>
      <c r="B12" s="443" t="s">
        <v>254</v>
      </c>
      <c r="C12" s="416" t="s">
        <v>251</v>
      </c>
      <c r="D12" s="424" t="s">
        <v>81</v>
      </c>
      <c r="E12" s="430" t="s">
        <v>78</v>
      </c>
      <c r="F12" s="41">
        <v>0</v>
      </c>
      <c r="G12" s="430">
        <v>6.7</v>
      </c>
      <c r="H12" s="41">
        <f>VLOOKUP(G12*(-1),HAIES,2)</f>
        <v>14</v>
      </c>
      <c r="I12" s="393"/>
      <c r="J12" s="255">
        <v>0</v>
      </c>
      <c r="K12" s="393">
        <v>9.08</v>
      </c>
      <c r="L12" s="255">
        <f t="shared" si="0"/>
        <v>16</v>
      </c>
      <c r="M12" s="431">
        <v>7.1</v>
      </c>
      <c r="N12" s="258">
        <f t="shared" si="1"/>
        <v>15</v>
      </c>
      <c r="O12" s="360">
        <v>11</v>
      </c>
      <c r="P12" s="176">
        <f t="shared" si="2"/>
        <v>45</v>
      </c>
      <c r="Q12" s="259" t="s">
        <v>52</v>
      </c>
      <c r="R12" s="438"/>
      <c r="S12" s="439" t="e">
        <f t="shared" si="3"/>
        <v>#VALUE!</v>
      </c>
      <c r="T12" s="439">
        <f t="shared" si="4"/>
        <v>8</v>
      </c>
      <c r="U12" s="439">
        <f t="shared" si="5"/>
        <v>8</v>
      </c>
      <c r="V12" s="439">
        <f t="shared" si="6"/>
        <v>5</v>
      </c>
      <c r="W12" s="439">
        <f t="shared" si="7"/>
        <v>11</v>
      </c>
      <c r="X12" s="8">
        <v>45</v>
      </c>
    </row>
    <row r="13" spans="1:24" ht="15.75" customHeight="1">
      <c r="A13" s="416" t="s">
        <v>258</v>
      </c>
      <c r="B13" s="443" t="s">
        <v>232</v>
      </c>
      <c r="C13" s="416" t="s">
        <v>233</v>
      </c>
      <c r="D13" s="424" t="s">
        <v>81</v>
      </c>
      <c r="E13" s="430">
        <v>5.3</v>
      </c>
      <c r="F13" s="41">
        <f>VLOOKUP(E13*(-1),VIT,2)</f>
        <v>13</v>
      </c>
      <c r="G13" s="430" t="s">
        <v>78</v>
      </c>
      <c r="H13" s="41">
        <v>0</v>
      </c>
      <c r="I13" s="393"/>
      <c r="J13" s="255">
        <v>0</v>
      </c>
      <c r="K13" s="393">
        <v>9.6300000000000008</v>
      </c>
      <c r="L13" s="255">
        <f t="shared" si="0"/>
        <v>19</v>
      </c>
      <c r="M13" s="431">
        <v>6.3</v>
      </c>
      <c r="N13" s="258">
        <f t="shared" si="1"/>
        <v>12</v>
      </c>
      <c r="O13" s="360">
        <v>12</v>
      </c>
      <c r="P13" s="176">
        <f t="shared" si="2"/>
        <v>44</v>
      </c>
      <c r="Q13" s="259" t="s">
        <v>52</v>
      </c>
      <c r="R13" s="438"/>
      <c r="S13" s="439">
        <f t="shared" si="3"/>
        <v>9</v>
      </c>
      <c r="T13" s="439" t="e">
        <f t="shared" si="4"/>
        <v>#VALUE!</v>
      </c>
      <c r="U13" s="439">
        <f t="shared" si="5"/>
        <v>4</v>
      </c>
      <c r="V13" s="439">
        <f t="shared" si="6"/>
        <v>14</v>
      </c>
      <c r="W13" s="439">
        <f t="shared" si="7"/>
        <v>12</v>
      </c>
      <c r="X13" s="8">
        <v>44</v>
      </c>
    </row>
    <row r="14" spans="1:24" ht="12.75">
      <c r="A14" s="416" t="s">
        <v>481</v>
      </c>
      <c r="B14" s="443" t="s">
        <v>474</v>
      </c>
      <c r="C14" s="416" t="s">
        <v>475</v>
      </c>
      <c r="D14" s="424" t="s">
        <v>84</v>
      </c>
      <c r="E14" s="430">
        <v>5.0999999999999996</v>
      </c>
      <c r="F14" s="41">
        <f>VLOOKUP(E14*(-1),VIT,2)</f>
        <v>16</v>
      </c>
      <c r="G14" s="430" t="s">
        <v>78</v>
      </c>
      <c r="H14" s="41">
        <v>0</v>
      </c>
      <c r="I14" s="393"/>
      <c r="J14" s="255">
        <v>0</v>
      </c>
      <c r="K14" s="393">
        <v>9.9</v>
      </c>
      <c r="L14" s="255">
        <f t="shared" si="0"/>
        <v>21</v>
      </c>
      <c r="M14" s="431">
        <v>4.45</v>
      </c>
      <c r="N14" s="258">
        <f t="shared" si="1"/>
        <v>7</v>
      </c>
      <c r="O14" s="360">
        <v>12</v>
      </c>
      <c r="P14" s="176">
        <f t="shared" si="2"/>
        <v>44</v>
      </c>
      <c r="Q14" s="259" t="s">
        <v>52</v>
      </c>
      <c r="R14" s="438"/>
      <c r="S14" s="439">
        <f t="shared" si="3"/>
        <v>4</v>
      </c>
      <c r="T14" s="439" t="e">
        <f t="shared" si="4"/>
        <v>#VALUE!</v>
      </c>
      <c r="U14" s="439">
        <f t="shared" si="5"/>
        <v>2</v>
      </c>
      <c r="V14" s="439">
        <f t="shared" si="6"/>
        <v>36</v>
      </c>
      <c r="W14" s="439">
        <f t="shared" si="7"/>
        <v>12</v>
      </c>
      <c r="X14" s="8">
        <v>44</v>
      </c>
    </row>
    <row r="15" spans="1:24" ht="15.75" customHeight="1">
      <c r="A15" s="416" t="s">
        <v>480</v>
      </c>
      <c r="B15" s="443" t="s">
        <v>418</v>
      </c>
      <c r="C15" s="416" t="s">
        <v>473</v>
      </c>
      <c r="D15" s="424" t="s">
        <v>84</v>
      </c>
      <c r="E15" s="430" t="s">
        <v>78</v>
      </c>
      <c r="F15" s="41">
        <v>0</v>
      </c>
      <c r="G15" s="430">
        <v>6.5</v>
      </c>
      <c r="H15" s="41">
        <f>VLOOKUP(G15*(-1),HAIES,2)</f>
        <v>16</v>
      </c>
      <c r="I15" s="393"/>
      <c r="J15" s="255">
        <v>0</v>
      </c>
      <c r="K15" s="393">
        <v>8.9</v>
      </c>
      <c r="L15" s="255">
        <f t="shared" si="0"/>
        <v>16</v>
      </c>
      <c r="M15" s="431">
        <v>6.1</v>
      </c>
      <c r="N15" s="258">
        <f t="shared" si="1"/>
        <v>11</v>
      </c>
      <c r="O15" s="360">
        <v>14</v>
      </c>
      <c r="P15" s="176">
        <f t="shared" si="2"/>
        <v>43</v>
      </c>
      <c r="Q15" s="259" t="s">
        <v>52</v>
      </c>
      <c r="R15" s="438"/>
      <c r="S15" s="439" t="e">
        <f t="shared" si="3"/>
        <v>#VALUE!</v>
      </c>
      <c r="T15" s="439">
        <f t="shared" si="4"/>
        <v>5</v>
      </c>
      <c r="U15" s="439">
        <f t="shared" si="5"/>
        <v>15</v>
      </c>
      <c r="V15" s="439">
        <f t="shared" si="6"/>
        <v>16</v>
      </c>
      <c r="W15" s="439">
        <f t="shared" si="7"/>
        <v>14</v>
      </c>
      <c r="X15" s="8">
        <v>43</v>
      </c>
    </row>
    <row r="16" spans="1:24" ht="15.75" customHeight="1">
      <c r="A16" s="416" t="s">
        <v>370</v>
      </c>
      <c r="B16" s="443" t="s">
        <v>360</v>
      </c>
      <c r="C16" s="416" t="s">
        <v>361</v>
      </c>
      <c r="D16" s="424" t="s">
        <v>85</v>
      </c>
      <c r="E16" s="430">
        <v>4.8</v>
      </c>
      <c r="F16" s="41">
        <f>VLOOKUP(E16*(-1),VIT,2)</f>
        <v>21</v>
      </c>
      <c r="G16" s="430" t="s">
        <v>78</v>
      </c>
      <c r="H16" s="41">
        <v>0</v>
      </c>
      <c r="I16" s="393"/>
      <c r="J16" s="255">
        <v>0</v>
      </c>
      <c r="K16" s="393">
        <v>8.5</v>
      </c>
      <c r="L16" s="255">
        <f t="shared" si="0"/>
        <v>14</v>
      </c>
      <c r="M16" s="431">
        <v>5</v>
      </c>
      <c r="N16" s="258">
        <f t="shared" si="1"/>
        <v>8</v>
      </c>
      <c r="O16" s="360">
        <v>14</v>
      </c>
      <c r="P16" s="176">
        <f t="shared" si="2"/>
        <v>43</v>
      </c>
      <c r="Q16" s="259" t="s">
        <v>52</v>
      </c>
      <c r="R16" s="438"/>
      <c r="S16" s="439">
        <f t="shared" si="3"/>
        <v>2</v>
      </c>
      <c r="T16" s="439" t="e">
        <f t="shared" si="4"/>
        <v>#VALUE!</v>
      </c>
      <c r="U16" s="439">
        <f t="shared" si="5"/>
        <v>24</v>
      </c>
      <c r="V16" s="439">
        <f t="shared" si="6"/>
        <v>32</v>
      </c>
      <c r="W16" s="439">
        <f t="shared" si="7"/>
        <v>14</v>
      </c>
      <c r="X16" s="8">
        <v>43</v>
      </c>
    </row>
    <row r="17" spans="1:24" ht="15.75" customHeight="1">
      <c r="A17" s="416" t="s">
        <v>265</v>
      </c>
      <c r="B17" s="443" t="s">
        <v>248</v>
      </c>
      <c r="C17" s="416" t="s">
        <v>161</v>
      </c>
      <c r="D17" s="424" t="s">
        <v>81</v>
      </c>
      <c r="E17" s="430" t="s">
        <v>78</v>
      </c>
      <c r="F17" s="41">
        <v>0</v>
      </c>
      <c r="G17" s="430">
        <v>6.6</v>
      </c>
      <c r="H17" s="41">
        <f>VLOOKUP(G17*(-1),HAIES,2)</f>
        <v>15</v>
      </c>
      <c r="I17" s="393"/>
      <c r="J17" s="255">
        <v>0</v>
      </c>
      <c r="K17" s="393">
        <v>9.09</v>
      </c>
      <c r="L17" s="255">
        <f t="shared" si="0"/>
        <v>16</v>
      </c>
      <c r="M17" s="431">
        <v>6</v>
      </c>
      <c r="N17" s="258">
        <f t="shared" si="1"/>
        <v>11</v>
      </c>
      <c r="O17" s="360">
        <v>16</v>
      </c>
      <c r="P17" s="176">
        <f t="shared" si="2"/>
        <v>42</v>
      </c>
      <c r="Q17" s="259" t="s">
        <v>52</v>
      </c>
      <c r="R17" s="45"/>
      <c r="S17" s="439" t="e">
        <f t="shared" si="3"/>
        <v>#VALUE!</v>
      </c>
      <c r="T17" s="439">
        <f t="shared" si="4"/>
        <v>7</v>
      </c>
      <c r="U17" s="439">
        <f t="shared" si="5"/>
        <v>7</v>
      </c>
      <c r="V17" s="439">
        <f t="shared" si="6"/>
        <v>22</v>
      </c>
      <c r="W17" s="439">
        <f t="shared" si="7"/>
        <v>16</v>
      </c>
      <c r="X17" s="8">
        <v>42</v>
      </c>
    </row>
    <row r="18" spans="1:24" ht="15.75" customHeight="1">
      <c r="A18" s="416" t="s">
        <v>270</v>
      </c>
      <c r="B18" s="443" t="s">
        <v>255</v>
      </c>
      <c r="C18" s="416" t="s">
        <v>256</v>
      </c>
      <c r="D18" s="424" t="s">
        <v>81</v>
      </c>
      <c r="E18" s="430">
        <v>5.4</v>
      </c>
      <c r="F18" s="41">
        <f>VLOOKUP(E18*(-1),VIT,2)</f>
        <v>12</v>
      </c>
      <c r="G18" s="430" t="s">
        <v>78</v>
      </c>
      <c r="H18" s="41">
        <v>0</v>
      </c>
      <c r="I18" s="393"/>
      <c r="J18" s="255">
        <v>0</v>
      </c>
      <c r="K18" s="393">
        <v>8.67</v>
      </c>
      <c r="L18" s="255">
        <f t="shared" si="0"/>
        <v>14</v>
      </c>
      <c r="M18" s="431">
        <v>6.75</v>
      </c>
      <c r="N18" s="258">
        <f t="shared" si="1"/>
        <v>14</v>
      </c>
      <c r="O18" s="360">
        <v>17</v>
      </c>
      <c r="P18" s="176">
        <f t="shared" si="2"/>
        <v>40</v>
      </c>
      <c r="Q18" s="259" t="s">
        <v>52</v>
      </c>
      <c r="R18" s="45"/>
      <c r="S18" s="439">
        <f t="shared" si="3"/>
        <v>10</v>
      </c>
      <c r="T18" s="439" t="e">
        <f t="shared" si="4"/>
        <v>#VALUE!</v>
      </c>
      <c r="U18" s="439">
        <f t="shared" si="5"/>
        <v>21</v>
      </c>
      <c r="V18" s="439">
        <f t="shared" si="6"/>
        <v>8</v>
      </c>
      <c r="W18" s="439">
        <f t="shared" si="7"/>
        <v>17</v>
      </c>
      <c r="X18" s="8">
        <v>40</v>
      </c>
    </row>
    <row r="19" spans="1:24" ht="12.75">
      <c r="A19" s="416" t="s">
        <v>412</v>
      </c>
      <c r="B19" s="443" t="s">
        <v>405</v>
      </c>
      <c r="C19" s="416" t="s">
        <v>158</v>
      </c>
      <c r="D19" s="424" t="s">
        <v>86</v>
      </c>
      <c r="E19" s="430" t="s">
        <v>78</v>
      </c>
      <c r="F19" s="41">
        <v>0</v>
      </c>
      <c r="G19" s="430">
        <v>6.7</v>
      </c>
      <c r="H19" s="41">
        <f>VLOOKUP(G19*(-1),HAIES,2)</f>
        <v>14</v>
      </c>
      <c r="I19" s="393"/>
      <c r="J19" s="255">
        <v>0</v>
      </c>
      <c r="K19" s="393">
        <v>8.8000000000000007</v>
      </c>
      <c r="L19" s="255">
        <f t="shared" si="0"/>
        <v>15</v>
      </c>
      <c r="M19" s="431">
        <v>6.1</v>
      </c>
      <c r="N19" s="258">
        <f t="shared" si="1"/>
        <v>11</v>
      </c>
      <c r="O19" s="360">
        <v>17</v>
      </c>
      <c r="P19" s="176">
        <f t="shared" si="2"/>
        <v>40</v>
      </c>
      <c r="Q19" s="259" t="s">
        <v>52</v>
      </c>
      <c r="R19" s="438"/>
      <c r="S19" s="439" t="e">
        <f t="shared" si="3"/>
        <v>#VALUE!</v>
      </c>
      <c r="T19" s="439">
        <f t="shared" si="4"/>
        <v>8</v>
      </c>
      <c r="U19" s="439">
        <f t="shared" si="5"/>
        <v>17</v>
      </c>
      <c r="V19" s="439">
        <f t="shared" si="6"/>
        <v>16</v>
      </c>
      <c r="W19" s="439">
        <f t="shared" si="7"/>
        <v>17</v>
      </c>
      <c r="X19" s="8">
        <v>40</v>
      </c>
    </row>
    <row r="20" spans="1:24" ht="15.75" customHeight="1">
      <c r="A20" s="416" t="s">
        <v>266</v>
      </c>
      <c r="B20" s="443" t="s">
        <v>249</v>
      </c>
      <c r="C20" s="416" t="s">
        <v>250</v>
      </c>
      <c r="D20" s="424" t="s">
        <v>81</v>
      </c>
      <c r="E20" s="430">
        <v>5.4</v>
      </c>
      <c r="F20" s="41">
        <f>VLOOKUP(E20*(-1),VIT,2)</f>
        <v>12</v>
      </c>
      <c r="G20" s="430" t="s">
        <v>78</v>
      </c>
      <c r="H20" s="41">
        <v>0</v>
      </c>
      <c r="I20" s="393"/>
      <c r="J20" s="255">
        <v>0</v>
      </c>
      <c r="K20" s="393">
        <v>9.07</v>
      </c>
      <c r="L20" s="255">
        <f t="shared" si="0"/>
        <v>16</v>
      </c>
      <c r="M20" s="431">
        <v>6.1</v>
      </c>
      <c r="N20" s="258">
        <f t="shared" si="1"/>
        <v>11</v>
      </c>
      <c r="O20" s="360">
        <v>19</v>
      </c>
      <c r="P20" s="176">
        <f t="shared" si="2"/>
        <v>39</v>
      </c>
      <c r="Q20" s="259" t="s">
        <v>52</v>
      </c>
      <c r="R20" s="438"/>
      <c r="S20" s="439">
        <f t="shared" si="3"/>
        <v>10</v>
      </c>
      <c r="T20" s="439" t="e">
        <f t="shared" si="4"/>
        <v>#VALUE!</v>
      </c>
      <c r="U20" s="439">
        <f t="shared" si="5"/>
        <v>9</v>
      </c>
      <c r="V20" s="439">
        <f t="shared" si="6"/>
        <v>16</v>
      </c>
      <c r="W20" s="439">
        <f t="shared" si="7"/>
        <v>19</v>
      </c>
      <c r="X20" s="8">
        <v>39</v>
      </c>
    </row>
    <row r="21" spans="1:24" ht="15.75" customHeight="1">
      <c r="A21" s="416" t="s">
        <v>368</v>
      </c>
      <c r="B21" s="443" t="s">
        <v>338</v>
      </c>
      <c r="C21" s="416" t="s">
        <v>357</v>
      </c>
      <c r="D21" s="424" t="s">
        <v>85</v>
      </c>
      <c r="E21" s="430">
        <v>5.4</v>
      </c>
      <c r="F21" s="41">
        <f>VLOOKUP(E21*(-1),VIT,2)</f>
        <v>12</v>
      </c>
      <c r="G21" s="430" t="s">
        <v>78</v>
      </c>
      <c r="H21" s="41">
        <v>0</v>
      </c>
      <c r="I21" s="393"/>
      <c r="J21" s="255">
        <v>0</v>
      </c>
      <c r="K21" s="393">
        <v>8.6</v>
      </c>
      <c r="L21" s="255">
        <f t="shared" si="0"/>
        <v>14</v>
      </c>
      <c r="M21" s="431">
        <v>6.4</v>
      </c>
      <c r="N21" s="258">
        <f t="shared" si="1"/>
        <v>12</v>
      </c>
      <c r="O21" s="360">
        <v>20</v>
      </c>
      <c r="P21" s="176">
        <f t="shared" si="2"/>
        <v>38</v>
      </c>
      <c r="Q21" s="259" t="s">
        <v>52</v>
      </c>
      <c r="R21" s="438"/>
      <c r="S21" s="439">
        <f t="shared" si="3"/>
        <v>10</v>
      </c>
      <c r="T21" s="439" t="e">
        <f t="shared" si="4"/>
        <v>#VALUE!</v>
      </c>
      <c r="U21" s="439">
        <f t="shared" si="5"/>
        <v>23</v>
      </c>
      <c r="V21" s="439">
        <f t="shared" si="6"/>
        <v>11</v>
      </c>
      <c r="W21" s="439">
        <f t="shared" si="7"/>
        <v>20</v>
      </c>
      <c r="X21" s="8">
        <v>38</v>
      </c>
    </row>
    <row r="22" spans="1:24" ht="15.75" customHeight="1">
      <c r="A22" s="416" t="s">
        <v>371</v>
      </c>
      <c r="B22" s="443" t="s">
        <v>362</v>
      </c>
      <c r="C22" s="416" t="s">
        <v>363</v>
      </c>
      <c r="D22" s="424" t="s">
        <v>85</v>
      </c>
      <c r="E22" s="430" t="s">
        <v>78</v>
      </c>
      <c r="F22" s="41">
        <v>0</v>
      </c>
      <c r="G22" s="430">
        <v>7.2</v>
      </c>
      <c r="H22" s="41">
        <f>VLOOKUP(G22*(-1),HAIES,2)</f>
        <v>11</v>
      </c>
      <c r="I22" s="393"/>
      <c r="J22" s="255">
        <v>0</v>
      </c>
      <c r="K22" s="393">
        <v>9</v>
      </c>
      <c r="L22" s="255">
        <f t="shared" si="0"/>
        <v>16</v>
      </c>
      <c r="M22" s="431">
        <v>6.1</v>
      </c>
      <c r="N22" s="258">
        <f t="shared" si="1"/>
        <v>11</v>
      </c>
      <c r="O22" s="360">
        <v>20</v>
      </c>
      <c r="P22" s="176">
        <f t="shared" si="2"/>
        <v>38</v>
      </c>
      <c r="Q22" s="259" t="s">
        <v>52</v>
      </c>
      <c r="R22" s="438"/>
      <c r="S22" s="439" t="e">
        <f t="shared" si="3"/>
        <v>#VALUE!</v>
      </c>
      <c r="T22" s="439">
        <f t="shared" si="4"/>
        <v>15</v>
      </c>
      <c r="U22" s="439">
        <f t="shared" si="5"/>
        <v>10</v>
      </c>
      <c r="V22" s="439">
        <f t="shared" si="6"/>
        <v>16</v>
      </c>
      <c r="W22" s="439">
        <f t="shared" si="7"/>
        <v>20</v>
      </c>
      <c r="X22" s="8">
        <v>38</v>
      </c>
    </row>
    <row r="23" spans="1:24" ht="12.75">
      <c r="A23" s="416" t="s">
        <v>260</v>
      </c>
      <c r="B23" s="443" t="s">
        <v>237</v>
      </c>
      <c r="C23" s="416" t="s">
        <v>238</v>
      </c>
      <c r="D23" s="424" t="s">
        <v>81</v>
      </c>
      <c r="E23" s="430" t="s">
        <v>78</v>
      </c>
      <c r="F23" s="41">
        <v>0</v>
      </c>
      <c r="G23" s="430">
        <v>6.55</v>
      </c>
      <c r="H23" s="41">
        <f>VLOOKUP(G23*(-1),HAIES,2)</f>
        <v>15</v>
      </c>
      <c r="I23" s="393"/>
      <c r="J23" s="255">
        <v>0</v>
      </c>
      <c r="K23" s="393">
        <v>8.7200000000000006</v>
      </c>
      <c r="L23" s="255">
        <f t="shared" si="0"/>
        <v>15</v>
      </c>
      <c r="M23" s="431">
        <v>4.95</v>
      </c>
      <c r="N23" s="258">
        <f t="shared" si="1"/>
        <v>8</v>
      </c>
      <c r="O23" s="360">
        <v>20</v>
      </c>
      <c r="P23" s="176">
        <f t="shared" si="2"/>
        <v>38</v>
      </c>
      <c r="Q23" s="259" t="s">
        <v>52</v>
      </c>
      <c r="R23" s="438"/>
      <c r="S23" s="439" t="e">
        <f t="shared" si="3"/>
        <v>#VALUE!</v>
      </c>
      <c r="T23" s="439">
        <f t="shared" si="4"/>
        <v>6</v>
      </c>
      <c r="U23" s="439">
        <f t="shared" si="5"/>
        <v>20</v>
      </c>
      <c r="V23" s="439">
        <f t="shared" si="6"/>
        <v>34</v>
      </c>
      <c r="W23" s="439">
        <f t="shared" si="7"/>
        <v>20</v>
      </c>
      <c r="X23" s="8">
        <v>38</v>
      </c>
    </row>
    <row r="24" spans="1:24" ht="15.75" customHeight="1">
      <c r="A24" s="416" t="s">
        <v>413</v>
      </c>
      <c r="B24" s="443" t="s">
        <v>385</v>
      </c>
      <c r="C24" s="416" t="s">
        <v>406</v>
      </c>
      <c r="D24" s="424" t="s">
        <v>86</v>
      </c>
      <c r="E24" s="430" t="s">
        <v>78</v>
      </c>
      <c r="F24" s="41">
        <v>0</v>
      </c>
      <c r="G24" s="430">
        <v>6.8</v>
      </c>
      <c r="H24" s="41">
        <f>VLOOKUP(G24*(-1),HAIES,2)</f>
        <v>13</v>
      </c>
      <c r="I24" s="393"/>
      <c r="J24" s="255">
        <v>0</v>
      </c>
      <c r="K24" s="393">
        <v>8.1999999999999993</v>
      </c>
      <c r="L24" s="255">
        <f t="shared" si="0"/>
        <v>12</v>
      </c>
      <c r="M24" s="431">
        <v>6.4</v>
      </c>
      <c r="N24" s="258">
        <f t="shared" si="1"/>
        <v>12</v>
      </c>
      <c r="O24" s="360">
        <v>23</v>
      </c>
      <c r="P24" s="176">
        <f t="shared" si="2"/>
        <v>37</v>
      </c>
      <c r="Q24" s="259" t="s">
        <v>52</v>
      </c>
      <c r="R24" s="438"/>
      <c r="S24" s="439" t="e">
        <f t="shared" si="3"/>
        <v>#VALUE!</v>
      </c>
      <c r="T24" s="439">
        <f t="shared" si="4"/>
        <v>10</v>
      </c>
      <c r="U24" s="439">
        <f t="shared" si="5"/>
        <v>25</v>
      </c>
      <c r="V24" s="439">
        <f t="shared" si="6"/>
        <v>11</v>
      </c>
      <c r="W24" s="439">
        <f t="shared" si="7"/>
        <v>23</v>
      </c>
      <c r="X24" s="8">
        <v>37</v>
      </c>
    </row>
    <row r="25" spans="1:24" ht="15.75" customHeight="1">
      <c r="A25" s="422">
        <v>2003800</v>
      </c>
      <c r="B25" s="443" t="s">
        <v>537</v>
      </c>
      <c r="C25" s="420" t="s">
        <v>538</v>
      </c>
      <c r="D25" s="424" t="s">
        <v>81</v>
      </c>
      <c r="E25" s="430">
        <v>5.4</v>
      </c>
      <c r="F25" s="41">
        <f>VLOOKUP(E25*(-1),VIT,2)</f>
        <v>12</v>
      </c>
      <c r="G25" s="430" t="s">
        <v>78</v>
      </c>
      <c r="H25" s="41">
        <v>0</v>
      </c>
      <c r="I25" s="393"/>
      <c r="J25" s="255">
        <v>0</v>
      </c>
      <c r="K25" s="393">
        <v>8.6199999999999992</v>
      </c>
      <c r="L25" s="255">
        <f t="shared" si="0"/>
        <v>14</v>
      </c>
      <c r="M25" s="431">
        <v>6.1</v>
      </c>
      <c r="N25" s="258">
        <f t="shared" si="1"/>
        <v>11</v>
      </c>
      <c r="O25" s="360">
        <v>23</v>
      </c>
      <c r="P25" s="176">
        <f t="shared" si="2"/>
        <v>37</v>
      </c>
      <c r="Q25" s="259" t="s">
        <v>52</v>
      </c>
      <c r="R25" s="45"/>
      <c r="S25" s="439">
        <f t="shared" si="3"/>
        <v>10</v>
      </c>
      <c r="T25" s="439" t="e">
        <f t="shared" si="4"/>
        <v>#VALUE!</v>
      </c>
      <c r="U25" s="439">
        <f t="shared" si="5"/>
        <v>22</v>
      </c>
      <c r="V25" s="439">
        <f t="shared" si="6"/>
        <v>16</v>
      </c>
      <c r="W25" s="439">
        <f t="shared" si="7"/>
        <v>23</v>
      </c>
      <c r="X25" s="8">
        <v>37</v>
      </c>
    </row>
    <row r="26" spans="1:24" ht="15.75" customHeight="1">
      <c r="A26" s="416" t="s">
        <v>264</v>
      </c>
      <c r="B26" s="443" t="s">
        <v>246</v>
      </c>
      <c r="C26" s="416" t="s">
        <v>247</v>
      </c>
      <c r="D26" s="424" t="s">
        <v>81</v>
      </c>
      <c r="E26" s="430">
        <v>5.8</v>
      </c>
      <c r="F26" s="41">
        <f>VLOOKUP(E26*(-1),VIT,2)</f>
        <v>9</v>
      </c>
      <c r="G26" s="430" t="s">
        <v>78</v>
      </c>
      <c r="H26" s="41">
        <v>0</v>
      </c>
      <c r="I26" s="393"/>
      <c r="J26" s="255">
        <v>0</v>
      </c>
      <c r="K26" s="393">
        <v>8.76</v>
      </c>
      <c r="L26" s="255">
        <f t="shared" si="0"/>
        <v>15</v>
      </c>
      <c r="M26" s="431">
        <v>6</v>
      </c>
      <c r="N26" s="258">
        <f t="shared" si="1"/>
        <v>11</v>
      </c>
      <c r="O26" s="360">
        <v>25</v>
      </c>
      <c r="P26" s="176">
        <f t="shared" si="2"/>
        <v>35</v>
      </c>
      <c r="Q26" s="259" t="s">
        <v>52</v>
      </c>
      <c r="R26" s="438"/>
      <c r="S26" s="439">
        <f t="shared" si="3"/>
        <v>17</v>
      </c>
      <c r="T26" s="439" t="e">
        <f t="shared" si="4"/>
        <v>#VALUE!</v>
      </c>
      <c r="U26" s="439">
        <f t="shared" si="5"/>
        <v>19</v>
      </c>
      <c r="V26" s="439">
        <f t="shared" si="6"/>
        <v>22</v>
      </c>
      <c r="W26" s="439">
        <f t="shared" si="7"/>
        <v>25</v>
      </c>
      <c r="X26" s="8">
        <v>35</v>
      </c>
    </row>
    <row r="27" spans="1:24" ht="15.75" customHeight="1">
      <c r="A27" s="416" t="s">
        <v>367</v>
      </c>
      <c r="B27" s="443" t="s">
        <v>273</v>
      </c>
      <c r="C27" s="416" t="s">
        <v>356</v>
      </c>
      <c r="D27" s="424" t="s">
        <v>85</v>
      </c>
      <c r="E27" s="430" t="s">
        <v>78</v>
      </c>
      <c r="F27" s="41">
        <v>0</v>
      </c>
      <c r="G27" s="430">
        <v>7</v>
      </c>
      <c r="H27" s="41">
        <f>VLOOKUP(G27*(-1),HAIES,2)</f>
        <v>12</v>
      </c>
      <c r="I27" s="393"/>
      <c r="J27" s="255">
        <v>0</v>
      </c>
      <c r="K27" s="393">
        <v>7.8</v>
      </c>
      <c r="L27" s="255">
        <f t="shared" si="0"/>
        <v>11</v>
      </c>
      <c r="M27" s="431">
        <v>5.9</v>
      </c>
      <c r="N27" s="258">
        <f t="shared" si="1"/>
        <v>11</v>
      </c>
      <c r="O27" s="360">
        <v>26</v>
      </c>
      <c r="P27" s="176">
        <f t="shared" si="2"/>
        <v>34</v>
      </c>
      <c r="Q27" s="259" t="s">
        <v>52</v>
      </c>
      <c r="R27" s="438"/>
      <c r="S27" s="439" t="e">
        <f t="shared" si="3"/>
        <v>#VALUE!</v>
      </c>
      <c r="T27" s="439">
        <f t="shared" si="4"/>
        <v>12</v>
      </c>
      <c r="U27" s="439">
        <f t="shared" si="5"/>
        <v>30</v>
      </c>
      <c r="V27" s="439">
        <f t="shared" si="6"/>
        <v>25</v>
      </c>
      <c r="W27" s="439">
        <f t="shared" si="7"/>
        <v>26</v>
      </c>
      <c r="X27" s="8">
        <v>34</v>
      </c>
    </row>
    <row r="28" spans="1:24" ht="15.75" customHeight="1">
      <c r="A28" s="416" t="s">
        <v>417</v>
      </c>
      <c r="B28" s="443" t="s">
        <v>411</v>
      </c>
      <c r="C28" s="416" t="s">
        <v>294</v>
      </c>
      <c r="D28" s="424" t="s">
        <v>86</v>
      </c>
      <c r="E28" s="430" t="s">
        <v>78</v>
      </c>
      <c r="F28" s="41">
        <v>0</v>
      </c>
      <c r="G28" s="430">
        <v>7.4</v>
      </c>
      <c r="H28" s="41">
        <f>VLOOKUP(G28*(-1),HAIES,2)</f>
        <v>10</v>
      </c>
      <c r="I28" s="393"/>
      <c r="J28" s="255">
        <v>0</v>
      </c>
      <c r="K28" s="393">
        <v>8.1</v>
      </c>
      <c r="L28" s="255">
        <f t="shared" si="0"/>
        <v>12</v>
      </c>
      <c r="M28" s="431">
        <v>6.1</v>
      </c>
      <c r="N28" s="258">
        <f t="shared" si="1"/>
        <v>11</v>
      </c>
      <c r="O28" s="360">
        <v>27</v>
      </c>
      <c r="P28" s="176">
        <f t="shared" si="2"/>
        <v>33</v>
      </c>
      <c r="Q28" s="259" t="s">
        <v>52</v>
      </c>
      <c r="R28" s="438"/>
      <c r="S28" s="439" t="e">
        <f t="shared" si="3"/>
        <v>#VALUE!</v>
      </c>
      <c r="T28" s="439">
        <f t="shared" si="4"/>
        <v>16</v>
      </c>
      <c r="U28" s="439">
        <f t="shared" si="5"/>
        <v>28</v>
      </c>
      <c r="V28" s="439">
        <f t="shared" si="6"/>
        <v>16</v>
      </c>
      <c r="W28" s="439">
        <f t="shared" si="7"/>
        <v>27</v>
      </c>
      <c r="X28" s="8">
        <v>33</v>
      </c>
    </row>
    <row r="29" spans="1:24" ht="15.75" customHeight="1">
      <c r="A29" s="416" t="s">
        <v>366</v>
      </c>
      <c r="B29" s="443" t="s">
        <v>293</v>
      </c>
      <c r="C29" s="416" t="s">
        <v>355</v>
      </c>
      <c r="D29" s="424" t="s">
        <v>85</v>
      </c>
      <c r="E29" s="430" t="s">
        <v>78</v>
      </c>
      <c r="F29" s="41">
        <v>0</v>
      </c>
      <c r="G29" s="430">
        <v>7.1</v>
      </c>
      <c r="H29" s="41">
        <f>VLOOKUP(G29*(-1),HAIES,2)</f>
        <v>11</v>
      </c>
      <c r="I29" s="393"/>
      <c r="J29" s="255">
        <v>0</v>
      </c>
      <c r="K29" s="393">
        <v>7.7</v>
      </c>
      <c r="L29" s="255">
        <f t="shared" si="0"/>
        <v>10</v>
      </c>
      <c r="M29" s="431">
        <v>6.15</v>
      </c>
      <c r="N29" s="258">
        <f t="shared" si="1"/>
        <v>11</v>
      </c>
      <c r="O29" s="360">
        <v>28</v>
      </c>
      <c r="P29" s="176">
        <f t="shared" si="2"/>
        <v>32</v>
      </c>
      <c r="Q29" s="259" t="s">
        <v>52</v>
      </c>
      <c r="R29" s="438"/>
      <c r="S29" s="439" t="e">
        <f t="shared" si="3"/>
        <v>#VALUE!</v>
      </c>
      <c r="T29" s="439">
        <f t="shared" si="4"/>
        <v>14</v>
      </c>
      <c r="U29" s="439">
        <f t="shared" si="5"/>
        <v>33</v>
      </c>
      <c r="V29" s="439">
        <f t="shared" si="6"/>
        <v>15</v>
      </c>
      <c r="W29" s="439">
        <f t="shared" si="7"/>
        <v>28</v>
      </c>
      <c r="X29" s="8">
        <v>32</v>
      </c>
    </row>
    <row r="30" spans="1:24" ht="15.75" customHeight="1">
      <c r="A30" s="416" t="s">
        <v>369</v>
      </c>
      <c r="B30" s="443" t="s">
        <v>358</v>
      </c>
      <c r="C30" s="416" t="s">
        <v>359</v>
      </c>
      <c r="D30" s="424" t="s">
        <v>85</v>
      </c>
      <c r="E30" s="430">
        <v>5.6</v>
      </c>
      <c r="F30" s="41">
        <f>VLOOKUP(E30*(-1),VIT,2)</f>
        <v>10</v>
      </c>
      <c r="G30" s="430" t="s">
        <v>78</v>
      </c>
      <c r="H30" s="41">
        <v>0</v>
      </c>
      <c r="I30" s="393"/>
      <c r="J30" s="255">
        <v>0</v>
      </c>
      <c r="K30" s="393">
        <v>8.1999999999999993</v>
      </c>
      <c r="L30" s="255">
        <f t="shared" si="0"/>
        <v>12</v>
      </c>
      <c r="M30" s="431">
        <v>5.55</v>
      </c>
      <c r="N30" s="258">
        <f t="shared" si="1"/>
        <v>10</v>
      </c>
      <c r="O30" s="360">
        <v>28</v>
      </c>
      <c r="P30" s="176">
        <f t="shared" si="2"/>
        <v>32</v>
      </c>
      <c r="Q30" s="259" t="s">
        <v>52</v>
      </c>
      <c r="R30" s="438"/>
      <c r="S30" s="439">
        <f t="shared" si="3"/>
        <v>14</v>
      </c>
      <c r="T30" s="439" t="e">
        <f t="shared" si="4"/>
        <v>#VALUE!</v>
      </c>
      <c r="U30" s="439">
        <f t="shared" si="5"/>
        <v>25</v>
      </c>
      <c r="V30" s="439">
        <f t="shared" si="6"/>
        <v>29</v>
      </c>
      <c r="W30" s="439">
        <f t="shared" si="7"/>
        <v>28</v>
      </c>
      <c r="X30" s="8">
        <v>32</v>
      </c>
    </row>
    <row r="31" spans="1:24" ht="15.75" customHeight="1">
      <c r="A31" s="416" t="s">
        <v>528</v>
      </c>
      <c r="B31" s="443" t="s">
        <v>485</v>
      </c>
      <c r="C31" s="416" t="s">
        <v>473</v>
      </c>
      <c r="D31" s="424" t="s">
        <v>484</v>
      </c>
      <c r="E31" s="430" t="s">
        <v>78</v>
      </c>
      <c r="F31" s="41">
        <v>0</v>
      </c>
      <c r="G31" s="430">
        <v>7</v>
      </c>
      <c r="H31" s="41">
        <f>VLOOKUP(G31*(-1),HAIES,2)</f>
        <v>12</v>
      </c>
      <c r="I31" s="393"/>
      <c r="J31" s="255">
        <v>0</v>
      </c>
      <c r="K31" s="393">
        <v>8</v>
      </c>
      <c r="L31" s="255">
        <f t="shared" si="0"/>
        <v>11</v>
      </c>
      <c r="M31" s="431">
        <v>5.3</v>
      </c>
      <c r="N31" s="258">
        <f t="shared" si="1"/>
        <v>9</v>
      </c>
      <c r="O31" s="360">
        <v>28</v>
      </c>
      <c r="P31" s="176">
        <f t="shared" si="2"/>
        <v>32</v>
      </c>
      <c r="Q31" s="259" t="s">
        <v>52</v>
      </c>
      <c r="R31" s="45"/>
      <c r="S31" s="439" t="e">
        <f t="shared" si="3"/>
        <v>#VALUE!</v>
      </c>
      <c r="T31" s="439">
        <f t="shared" si="4"/>
        <v>12</v>
      </c>
      <c r="U31" s="439">
        <f t="shared" si="5"/>
        <v>29</v>
      </c>
      <c r="V31" s="439">
        <f t="shared" si="6"/>
        <v>30</v>
      </c>
      <c r="W31" s="439">
        <f t="shared" si="7"/>
        <v>28</v>
      </c>
      <c r="X31" s="8">
        <v>32</v>
      </c>
    </row>
    <row r="32" spans="1:24" ht="15.75" customHeight="1">
      <c r="A32" s="416" t="s">
        <v>416</v>
      </c>
      <c r="B32" s="443" t="s">
        <v>410</v>
      </c>
      <c r="C32" s="416" t="s">
        <v>234</v>
      </c>
      <c r="D32" s="424" t="s">
        <v>86</v>
      </c>
      <c r="E32" s="430">
        <v>5.8</v>
      </c>
      <c r="F32" s="41">
        <f>VLOOKUP(E32*(-1),VIT,2)</f>
        <v>9</v>
      </c>
      <c r="G32" s="430" t="s">
        <v>78</v>
      </c>
      <c r="H32" s="41">
        <v>0</v>
      </c>
      <c r="I32" s="393"/>
      <c r="J32" s="255">
        <v>0</v>
      </c>
      <c r="K32" s="393">
        <v>7.8</v>
      </c>
      <c r="L32" s="255">
        <f t="shared" si="0"/>
        <v>11</v>
      </c>
      <c r="M32" s="431">
        <v>5.9</v>
      </c>
      <c r="N32" s="258">
        <f t="shared" si="1"/>
        <v>11</v>
      </c>
      <c r="O32" s="360">
        <v>31</v>
      </c>
      <c r="P32" s="176">
        <f t="shared" si="2"/>
        <v>31</v>
      </c>
      <c r="Q32" s="259" t="s">
        <v>52</v>
      </c>
      <c r="R32" s="45"/>
      <c r="S32" s="439">
        <f t="shared" si="3"/>
        <v>17</v>
      </c>
      <c r="T32" s="439" t="e">
        <f t="shared" si="4"/>
        <v>#VALUE!</v>
      </c>
      <c r="U32" s="439">
        <f t="shared" si="5"/>
        <v>30</v>
      </c>
      <c r="V32" s="439">
        <f t="shared" si="6"/>
        <v>25</v>
      </c>
      <c r="W32" s="439">
        <f t="shared" si="7"/>
        <v>31</v>
      </c>
      <c r="X32" s="8">
        <v>31</v>
      </c>
    </row>
    <row r="33" spans="1:24" ht="15.75" customHeight="1">
      <c r="A33" s="416" t="s">
        <v>527</v>
      </c>
      <c r="B33" s="443" t="s">
        <v>523</v>
      </c>
      <c r="C33" s="416" t="s">
        <v>524</v>
      </c>
      <c r="D33" s="424" t="s">
        <v>484</v>
      </c>
      <c r="E33" s="430">
        <v>5.7</v>
      </c>
      <c r="F33" s="41">
        <f>VLOOKUP(E33*(-1),VIT,2)</f>
        <v>9</v>
      </c>
      <c r="G33" s="430" t="s">
        <v>78</v>
      </c>
      <c r="H33" s="41">
        <v>0</v>
      </c>
      <c r="I33" s="393"/>
      <c r="J33" s="255">
        <v>0</v>
      </c>
      <c r="K33" s="393">
        <v>8.1999999999999993</v>
      </c>
      <c r="L33" s="255">
        <f t="shared" si="0"/>
        <v>12</v>
      </c>
      <c r="M33" s="431">
        <v>5.65</v>
      </c>
      <c r="N33" s="258">
        <f t="shared" si="1"/>
        <v>10</v>
      </c>
      <c r="O33" s="360">
        <v>31</v>
      </c>
      <c r="P33" s="176">
        <f t="shared" si="2"/>
        <v>31</v>
      </c>
      <c r="Q33" s="259" t="s">
        <v>52</v>
      </c>
      <c r="R33" s="45"/>
      <c r="S33" s="439">
        <f t="shared" si="3"/>
        <v>15</v>
      </c>
      <c r="T33" s="439" t="e">
        <f t="shared" si="4"/>
        <v>#VALUE!</v>
      </c>
      <c r="U33" s="439">
        <f t="shared" si="5"/>
        <v>25</v>
      </c>
      <c r="V33" s="439">
        <f t="shared" si="6"/>
        <v>28</v>
      </c>
      <c r="W33" s="439">
        <f t="shared" si="7"/>
        <v>31</v>
      </c>
      <c r="X33" s="8">
        <v>31</v>
      </c>
    </row>
    <row r="34" spans="1:24" ht="15.75" customHeight="1">
      <c r="A34" s="416" t="s">
        <v>483</v>
      </c>
      <c r="B34" s="443" t="s">
        <v>477</v>
      </c>
      <c r="C34" s="416" t="s">
        <v>478</v>
      </c>
      <c r="D34" s="424" t="s">
        <v>84</v>
      </c>
      <c r="E34" s="430" t="s">
        <v>78</v>
      </c>
      <c r="F34" s="41">
        <v>0</v>
      </c>
      <c r="G34" s="430">
        <v>6.8</v>
      </c>
      <c r="H34" s="41">
        <f>VLOOKUP(G34*(-1),HAIES,2)</f>
        <v>13</v>
      </c>
      <c r="I34" s="393"/>
      <c r="J34" s="255">
        <v>0</v>
      </c>
      <c r="K34" s="393">
        <v>7.7</v>
      </c>
      <c r="L34" s="255">
        <f t="shared" si="0"/>
        <v>10</v>
      </c>
      <c r="M34" s="431">
        <v>4.5</v>
      </c>
      <c r="N34" s="258">
        <f t="shared" si="1"/>
        <v>7</v>
      </c>
      <c r="O34" s="360">
        <v>33</v>
      </c>
      <c r="P34" s="176">
        <f t="shared" si="2"/>
        <v>30</v>
      </c>
      <c r="Q34" s="259" t="s">
        <v>52</v>
      </c>
      <c r="R34" s="45"/>
      <c r="S34" s="439" t="e">
        <f t="shared" si="3"/>
        <v>#VALUE!</v>
      </c>
      <c r="T34" s="439">
        <f t="shared" si="4"/>
        <v>10</v>
      </c>
      <c r="U34" s="439">
        <f t="shared" si="5"/>
        <v>33</v>
      </c>
      <c r="V34" s="439">
        <f t="shared" si="6"/>
        <v>35</v>
      </c>
      <c r="W34" s="439">
        <f t="shared" si="7"/>
        <v>33</v>
      </c>
      <c r="X34" s="8">
        <v>30</v>
      </c>
    </row>
    <row r="35" spans="1:24" ht="15.75" customHeight="1">
      <c r="A35" s="416" t="s">
        <v>526</v>
      </c>
      <c r="B35" s="443" t="s">
        <v>521</v>
      </c>
      <c r="C35" s="416" t="s">
        <v>522</v>
      </c>
      <c r="D35" s="424" t="s">
        <v>484</v>
      </c>
      <c r="E35" s="430">
        <v>5.7</v>
      </c>
      <c r="F35" s="41">
        <f>VLOOKUP(E35*(-1),VIT,2)</f>
        <v>9</v>
      </c>
      <c r="G35" s="430" t="s">
        <v>78</v>
      </c>
      <c r="H35" s="41">
        <v>0</v>
      </c>
      <c r="I35" s="393"/>
      <c r="J35" s="255">
        <v>0</v>
      </c>
      <c r="K35" s="393">
        <v>7.6</v>
      </c>
      <c r="L35" s="255">
        <f t="shared" si="0"/>
        <v>10</v>
      </c>
      <c r="M35" s="431">
        <v>5.75</v>
      </c>
      <c r="N35" s="258">
        <f t="shared" si="1"/>
        <v>10</v>
      </c>
      <c r="O35" s="360">
        <v>34</v>
      </c>
      <c r="P35" s="176">
        <f t="shared" si="2"/>
        <v>29</v>
      </c>
      <c r="Q35" s="259" t="s">
        <v>52</v>
      </c>
      <c r="R35" s="45"/>
      <c r="S35" s="439">
        <f t="shared" si="3"/>
        <v>15</v>
      </c>
      <c r="T35" s="439" t="e">
        <f t="shared" si="4"/>
        <v>#VALUE!</v>
      </c>
      <c r="U35" s="439">
        <f t="shared" si="5"/>
        <v>35</v>
      </c>
      <c r="V35" s="439">
        <f t="shared" si="6"/>
        <v>27</v>
      </c>
      <c r="W35" s="439">
        <f t="shared" si="7"/>
        <v>34</v>
      </c>
      <c r="X35" s="8">
        <v>29</v>
      </c>
    </row>
    <row r="36" spans="1:24" ht="15.75" customHeight="1">
      <c r="A36" s="416" t="s">
        <v>414</v>
      </c>
      <c r="B36" s="443" t="s">
        <v>407</v>
      </c>
      <c r="C36" s="416" t="s">
        <v>408</v>
      </c>
      <c r="D36" s="424" t="s">
        <v>86</v>
      </c>
      <c r="E36" s="430">
        <v>5.9</v>
      </c>
      <c r="F36" s="41">
        <f>VLOOKUP(E36*(-1),VIT,2)</f>
        <v>8</v>
      </c>
      <c r="G36" s="430" t="s">
        <v>78</v>
      </c>
      <c r="H36" s="41">
        <v>0</v>
      </c>
      <c r="I36" s="393"/>
      <c r="J36" s="255">
        <v>0</v>
      </c>
      <c r="K36" s="393">
        <v>7.8</v>
      </c>
      <c r="L36" s="255">
        <f t="shared" si="0"/>
        <v>11</v>
      </c>
      <c r="M36" s="431">
        <v>5.3</v>
      </c>
      <c r="N36" s="258">
        <f t="shared" si="1"/>
        <v>9</v>
      </c>
      <c r="O36" s="360">
        <v>35</v>
      </c>
      <c r="P36" s="176">
        <f t="shared" si="2"/>
        <v>28</v>
      </c>
      <c r="Q36" s="259" t="s">
        <v>52</v>
      </c>
      <c r="R36" s="438"/>
      <c r="S36" s="439">
        <f t="shared" si="3"/>
        <v>20</v>
      </c>
      <c r="T36" s="439" t="e">
        <f t="shared" si="4"/>
        <v>#VALUE!</v>
      </c>
      <c r="U36" s="439">
        <f t="shared" si="5"/>
        <v>30</v>
      </c>
      <c r="V36" s="439">
        <f t="shared" si="6"/>
        <v>30</v>
      </c>
      <c r="W36" s="439">
        <f t="shared" si="7"/>
        <v>35</v>
      </c>
      <c r="X36" s="8">
        <v>28</v>
      </c>
    </row>
    <row r="37" spans="1:24" ht="15.75" customHeight="1">
      <c r="A37" s="422">
        <v>2424516</v>
      </c>
      <c r="B37" s="443" t="s">
        <v>530</v>
      </c>
      <c r="C37" s="416" t="s">
        <v>531</v>
      </c>
      <c r="D37" s="319" t="s">
        <v>85</v>
      </c>
      <c r="E37" s="430" t="s">
        <v>78</v>
      </c>
      <c r="F37" s="41">
        <v>0</v>
      </c>
      <c r="G37" s="430">
        <v>7.8</v>
      </c>
      <c r="H37" s="41">
        <f>VLOOKUP(G37*(-1),HAIES,2)</f>
        <v>8</v>
      </c>
      <c r="I37" s="393"/>
      <c r="J37" s="255">
        <v>0</v>
      </c>
      <c r="K37" s="393">
        <v>7.5</v>
      </c>
      <c r="L37" s="255">
        <f t="shared" si="0"/>
        <v>10</v>
      </c>
      <c r="M37" s="431">
        <v>4.0999999999999996</v>
      </c>
      <c r="N37" s="258">
        <f t="shared" si="1"/>
        <v>6</v>
      </c>
      <c r="O37" s="360">
        <v>36</v>
      </c>
      <c r="P37" s="176">
        <f t="shared" si="2"/>
        <v>24</v>
      </c>
      <c r="Q37" s="259" t="s">
        <v>52</v>
      </c>
      <c r="R37" s="45"/>
      <c r="S37" s="439" t="e">
        <f t="shared" si="3"/>
        <v>#VALUE!</v>
      </c>
      <c r="T37" s="439">
        <f t="shared" si="4"/>
        <v>17</v>
      </c>
      <c r="U37" s="439">
        <f t="shared" si="5"/>
        <v>36</v>
      </c>
      <c r="V37" s="439">
        <f t="shared" si="6"/>
        <v>39</v>
      </c>
      <c r="W37" s="439">
        <f t="shared" si="7"/>
        <v>36</v>
      </c>
      <c r="X37" s="8">
        <v>24</v>
      </c>
    </row>
    <row r="38" spans="1:24" ht="12.75">
      <c r="A38" s="416" t="s">
        <v>525</v>
      </c>
      <c r="B38" s="443" t="s">
        <v>494</v>
      </c>
      <c r="C38" s="416" t="s">
        <v>149</v>
      </c>
      <c r="D38" s="424" t="s">
        <v>484</v>
      </c>
      <c r="E38" s="430">
        <v>6.1</v>
      </c>
      <c r="F38" s="41">
        <f>VLOOKUP(E38*(-1),VIT,2)</f>
        <v>7</v>
      </c>
      <c r="G38" s="430" t="s">
        <v>78</v>
      </c>
      <c r="H38" s="41">
        <v>0</v>
      </c>
      <c r="I38" s="393"/>
      <c r="J38" s="255">
        <v>0</v>
      </c>
      <c r="K38" s="393">
        <v>7</v>
      </c>
      <c r="L38" s="255">
        <f t="shared" si="0"/>
        <v>8</v>
      </c>
      <c r="M38" s="431">
        <v>5</v>
      </c>
      <c r="N38" s="258">
        <f t="shared" si="1"/>
        <v>8</v>
      </c>
      <c r="O38" s="360">
        <v>37</v>
      </c>
      <c r="P38" s="176">
        <f t="shared" si="2"/>
        <v>23</v>
      </c>
      <c r="Q38" s="259" t="s">
        <v>52</v>
      </c>
      <c r="R38" s="45"/>
      <c r="S38" s="439">
        <f t="shared" si="3"/>
        <v>22</v>
      </c>
      <c r="T38" s="439" t="e">
        <f t="shared" si="4"/>
        <v>#VALUE!</v>
      </c>
      <c r="U38" s="439">
        <f t="shared" si="5"/>
        <v>39</v>
      </c>
      <c r="V38" s="439">
        <f t="shared" si="6"/>
        <v>32</v>
      </c>
      <c r="W38" s="439">
        <f t="shared" si="7"/>
        <v>37</v>
      </c>
      <c r="X38" s="8">
        <v>23</v>
      </c>
    </row>
    <row r="39" spans="1:24" ht="15.75" customHeight="1">
      <c r="A39" s="416" t="s">
        <v>267</v>
      </c>
      <c r="B39" s="443" t="s">
        <v>109</v>
      </c>
      <c r="C39" s="416" t="s">
        <v>150</v>
      </c>
      <c r="D39" s="424" t="s">
        <v>81</v>
      </c>
      <c r="E39" s="430">
        <v>5.8</v>
      </c>
      <c r="F39" s="41">
        <f>VLOOKUP(E39*(-1),VIT,2)</f>
        <v>9</v>
      </c>
      <c r="G39" s="430" t="s">
        <v>78</v>
      </c>
      <c r="H39" s="41">
        <v>0</v>
      </c>
      <c r="I39" s="393"/>
      <c r="J39" s="255">
        <v>0</v>
      </c>
      <c r="K39" s="393">
        <v>7.16</v>
      </c>
      <c r="L39" s="255">
        <f t="shared" si="0"/>
        <v>8</v>
      </c>
      <c r="M39" s="431">
        <v>4.1500000000000004</v>
      </c>
      <c r="N39" s="258">
        <f t="shared" si="1"/>
        <v>6</v>
      </c>
      <c r="O39" s="360">
        <v>37</v>
      </c>
      <c r="P39" s="176">
        <f t="shared" si="2"/>
        <v>23</v>
      </c>
      <c r="Q39" s="259" t="s">
        <v>52</v>
      </c>
      <c r="R39" s="438"/>
      <c r="S39" s="439">
        <f t="shared" si="3"/>
        <v>17</v>
      </c>
      <c r="T39" s="439" t="e">
        <f t="shared" si="4"/>
        <v>#VALUE!</v>
      </c>
      <c r="U39" s="439">
        <f t="shared" si="5"/>
        <v>38</v>
      </c>
      <c r="V39" s="439">
        <f t="shared" si="6"/>
        <v>38</v>
      </c>
      <c r="W39" s="439">
        <f t="shared" si="7"/>
        <v>37</v>
      </c>
      <c r="X39" s="8">
        <v>23</v>
      </c>
    </row>
    <row r="40" spans="1:24" ht="15.75" customHeight="1">
      <c r="A40" s="416" t="s">
        <v>373</v>
      </c>
      <c r="B40" s="443" t="s">
        <v>283</v>
      </c>
      <c r="C40" s="416" t="s">
        <v>171</v>
      </c>
      <c r="D40" s="424" t="s">
        <v>85</v>
      </c>
      <c r="E40" s="430">
        <v>5.9</v>
      </c>
      <c r="F40" s="41">
        <f>VLOOKUP(E40*(-1),VIT,2)</f>
        <v>8</v>
      </c>
      <c r="G40" s="430" t="s">
        <v>78</v>
      </c>
      <c r="H40" s="41">
        <v>0</v>
      </c>
      <c r="I40" s="393"/>
      <c r="J40" s="255">
        <v>0</v>
      </c>
      <c r="K40" s="393">
        <v>7</v>
      </c>
      <c r="L40" s="255">
        <f t="shared" si="0"/>
        <v>8</v>
      </c>
      <c r="M40" s="431">
        <v>3.7</v>
      </c>
      <c r="N40" s="258">
        <f t="shared" si="1"/>
        <v>5</v>
      </c>
      <c r="O40" s="360">
        <v>39</v>
      </c>
      <c r="P40" s="176">
        <f t="shared" si="2"/>
        <v>21</v>
      </c>
      <c r="Q40" s="259" t="s">
        <v>52</v>
      </c>
      <c r="R40" s="438"/>
      <c r="S40" s="439">
        <f t="shared" si="3"/>
        <v>20</v>
      </c>
      <c r="T40" s="439" t="e">
        <f t="shared" si="4"/>
        <v>#VALUE!</v>
      </c>
      <c r="U40" s="439">
        <f t="shared" si="5"/>
        <v>39</v>
      </c>
      <c r="V40" s="439">
        <f t="shared" si="6"/>
        <v>41</v>
      </c>
      <c r="W40" s="439">
        <f t="shared" si="7"/>
        <v>39</v>
      </c>
      <c r="X40" s="8">
        <v>21</v>
      </c>
    </row>
    <row r="41" spans="1:24" ht="15.75" customHeight="1">
      <c r="A41" s="421">
        <v>2425938</v>
      </c>
      <c r="B41" s="443" t="s">
        <v>539</v>
      </c>
      <c r="C41" s="420" t="s">
        <v>245</v>
      </c>
      <c r="D41" s="424" t="s">
        <v>85</v>
      </c>
      <c r="E41" s="430" t="s">
        <v>78</v>
      </c>
      <c r="F41" s="41">
        <v>0</v>
      </c>
      <c r="G41" s="430">
        <v>8.15</v>
      </c>
      <c r="H41" s="41">
        <f>VLOOKUP(G41*(-1),HAIES,2)</f>
        <v>6</v>
      </c>
      <c r="I41" s="393"/>
      <c r="J41" s="255">
        <v>0</v>
      </c>
      <c r="K41" s="393">
        <v>7.2</v>
      </c>
      <c r="L41" s="255">
        <f t="shared" si="0"/>
        <v>9</v>
      </c>
      <c r="M41" s="431">
        <v>3.8</v>
      </c>
      <c r="N41" s="258">
        <f t="shared" si="1"/>
        <v>5</v>
      </c>
      <c r="O41" s="360">
        <v>40</v>
      </c>
      <c r="P41" s="176">
        <f t="shared" si="2"/>
        <v>20</v>
      </c>
      <c r="Q41" s="259" t="s">
        <v>52</v>
      </c>
      <c r="R41" s="45"/>
      <c r="S41" s="439" t="e">
        <f t="shared" si="3"/>
        <v>#VALUE!</v>
      </c>
      <c r="T41" s="439">
        <f t="shared" si="4"/>
        <v>18</v>
      </c>
      <c r="U41" s="439">
        <f t="shared" si="5"/>
        <v>37</v>
      </c>
      <c r="V41" s="439">
        <f t="shared" si="6"/>
        <v>40</v>
      </c>
      <c r="W41" s="439">
        <f t="shared" si="7"/>
        <v>40</v>
      </c>
      <c r="X41" s="8">
        <v>20</v>
      </c>
    </row>
    <row r="42" spans="1:24" ht="15.75" customHeight="1">
      <c r="A42" s="416" t="s">
        <v>261</v>
      </c>
      <c r="B42" s="443" t="s">
        <v>239</v>
      </c>
      <c r="C42" s="416" t="s">
        <v>240</v>
      </c>
      <c r="D42" s="424" t="s">
        <v>81</v>
      </c>
      <c r="E42" s="430" t="s">
        <v>78</v>
      </c>
      <c r="F42" s="41">
        <v>0</v>
      </c>
      <c r="G42" s="430">
        <v>8.9</v>
      </c>
      <c r="H42" s="41">
        <f>VLOOKUP(G42*(-1),HAIES,2)</f>
        <v>4</v>
      </c>
      <c r="I42" s="393"/>
      <c r="J42" s="255">
        <v>0</v>
      </c>
      <c r="K42" s="393">
        <v>6.86</v>
      </c>
      <c r="L42" s="255">
        <f t="shared" si="0"/>
        <v>7</v>
      </c>
      <c r="M42" s="431">
        <v>4.25</v>
      </c>
      <c r="N42" s="258">
        <f t="shared" si="1"/>
        <v>7</v>
      </c>
      <c r="O42" s="360">
        <v>41</v>
      </c>
      <c r="P42" s="176">
        <f t="shared" si="2"/>
        <v>18</v>
      </c>
      <c r="Q42" s="259" t="s">
        <v>52</v>
      </c>
      <c r="R42" s="438"/>
      <c r="S42" s="433" t="e">
        <f t="shared" si="3"/>
        <v>#VALUE!</v>
      </c>
      <c r="T42" s="433">
        <f t="shared" si="4"/>
        <v>19</v>
      </c>
      <c r="U42" s="433">
        <f t="shared" si="5"/>
        <v>41</v>
      </c>
      <c r="V42" s="433">
        <f t="shared" si="6"/>
        <v>37</v>
      </c>
      <c r="W42" s="433">
        <f t="shared" si="7"/>
        <v>41</v>
      </c>
      <c r="X42" s="437">
        <v>18</v>
      </c>
    </row>
    <row r="43" spans="1:24" s="7" customFormat="1" ht="12.75">
      <c r="A43" s="406"/>
      <c r="B43" s="410"/>
      <c r="C43" s="436"/>
      <c r="D43" s="435"/>
      <c r="F43" s="8"/>
      <c r="H43" s="8"/>
      <c r="I43" s="9"/>
      <c r="J43" s="8"/>
      <c r="K43" s="9"/>
      <c r="L43" s="8"/>
      <c r="M43" s="9"/>
      <c r="N43" s="8"/>
      <c r="O43" s="8"/>
      <c r="P43" s="10"/>
      <c r="Q43" s="8"/>
      <c r="R43" s="6"/>
      <c r="S43" s="6"/>
      <c r="T43" s="6"/>
      <c r="U43" s="6"/>
      <c r="V43" s="6"/>
      <c r="W43" s="6"/>
      <c r="X43" s="6"/>
    </row>
    <row r="44" spans="1:24" s="7" customFormat="1" ht="12.75">
      <c r="A44" s="406"/>
      <c r="B44" s="410"/>
      <c r="C44" s="436"/>
      <c r="D44" s="435"/>
      <c r="F44" s="8"/>
      <c r="H44" s="8"/>
      <c r="I44" s="9"/>
      <c r="J44" s="8"/>
      <c r="K44" s="9"/>
      <c r="L44" s="8"/>
      <c r="M44" s="9"/>
      <c r="N44" s="8"/>
      <c r="O44" s="8"/>
      <c r="P44" s="10"/>
      <c r="Q44" s="8"/>
      <c r="R44" s="6"/>
      <c r="S44" s="6"/>
      <c r="T44" s="6"/>
      <c r="U44" s="6"/>
      <c r="V44" s="6"/>
      <c r="W44" s="6"/>
      <c r="X44" s="6"/>
    </row>
    <row r="45" spans="1:24" s="7" customFormat="1" ht="12.75">
      <c r="A45" s="406"/>
      <c r="B45" s="410"/>
      <c r="C45" s="436"/>
      <c r="D45" s="435"/>
      <c r="F45" s="8"/>
      <c r="H45" s="8"/>
      <c r="I45" s="9"/>
      <c r="J45" s="8"/>
      <c r="K45" s="9"/>
      <c r="L45" s="8"/>
      <c r="M45" s="9"/>
      <c r="N45" s="8"/>
      <c r="O45" s="8"/>
      <c r="P45" s="10"/>
      <c r="Q45" s="8"/>
      <c r="R45" s="6"/>
      <c r="S45" s="6"/>
      <c r="T45" s="6"/>
      <c r="U45" s="6"/>
      <c r="V45" s="6"/>
      <c r="W45" s="6"/>
      <c r="X45" s="6"/>
    </row>
    <row r="46" spans="1:24" s="7" customFormat="1" ht="12.75">
      <c r="A46" s="441"/>
      <c r="B46" s="410"/>
      <c r="C46" s="436"/>
      <c r="D46" s="435"/>
      <c r="F46" s="8"/>
      <c r="H46" s="8"/>
      <c r="I46" s="9"/>
      <c r="J46" s="8"/>
      <c r="K46" s="9"/>
      <c r="L46" s="8"/>
      <c r="M46" s="9"/>
      <c r="N46" s="8"/>
      <c r="O46" s="8"/>
      <c r="P46" s="10"/>
      <c r="Q46" s="8"/>
      <c r="R46" s="6"/>
      <c r="S46" s="6"/>
      <c r="T46" s="6"/>
      <c r="U46" s="6"/>
      <c r="V46" s="6"/>
      <c r="W46" s="6"/>
      <c r="X46" s="6"/>
    </row>
    <row r="47" spans="1:24" s="7" customFormat="1" ht="12.75">
      <c r="A47" s="441"/>
      <c r="B47" s="410"/>
      <c r="C47" s="436"/>
      <c r="D47" s="435"/>
      <c r="F47" s="8"/>
      <c r="H47" s="8"/>
      <c r="I47" s="9"/>
      <c r="J47" s="8"/>
      <c r="K47" s="9"/>
      <c r="L47" s="8"/>
      <c r="M47" s="9"/>
      <c r="N47" s="8"/>
      <c r="O47" s="8"/>
      <c r="P47" s="10"/>
      <c r="Q47" s="8"/>
      <c r="R47" s="6"/>
      <c r="S47" s="6"/>
      <c r="T47" s="6"/>
      <c r="U47" s="6"/>
      <c r="V47" s="6"/>
      <c r="W47" s="6"/>
      <c r="X47" s="6"/>
    </row>
    <row r="48" spans="1:24" s="7" customFormat="1" ht="12.75">
      <c r="A48" s="441"/>
      <c r="B48" s="410"/>
      <c r="C48" s="436"/>
      <c r="D48" s="435"/>
      <c r="F48" s="8"/>
      <c r="H48" s="8"/>
      <c r="I48" s="9"/>
      <c r="J48" s="8"/>
      <c r="K48" s="9"/>
      <c r="L48" s="8"/>
      <c r="M48" s="9"/>
      <c r="N48" s="8"/>
      <c r="O48" s="8"/>
      <c r="P48" s="10"/>
      <c r="Q48" s="8"/>
      <c r="R48" s="6"/>
      <c r="S48" s="6"/>
      <c r="T48" s="6"/>
      <c r="U48" s="6"/>
      <c r="V48" s="6"/>
      <c r="W48" s="6"/>
      <c r="X48" s="6"/>
    </row>
    <row r="49" spans="1:24" s="7" customFormat="1" ht="12.75">
      <c r="A49" s="441"/>
      <c r="B49" s="410"/>
      <c r="C49" s="436"/>
      <c r="D49" s="435"/>
      <c r="F49" s="8"/>
      <c r="H49" s="8"/>
      <c r="I49" s="9"/>
      <c r="J49" s="8"/>
      <c r="K49" s="9"/>
      <c r="L49" s="8"/>
      <c r="M49" s="9"/>
      <c r="N49" s="8"/>
      <c r="O49" s="8"/>
      <c r="P49" s="10"/>
      <c r="Q49" s="8"/>
      <c r="R49" s="6"/>
      <c r="S49" s="6"/>
      <c r="T49" s="6"/>
      <c r="U49" s="6"/>
      <c r="V49" s="6"/>
      <c r="W49" s="6"/>
      <c r="X49" s="6"/>
    </row>
    <row r="50" spans="1:24" s="7" customFormat="1" ht="12.75">
      <c r="A50" s="441"/>
      <c r="B50" s="410"/>
      <c r="C50" s="436"/>
      <c r="D50" s="435"/>
      <c r="F50" s="8"/>
      <c r="H50" s="8"/>
      <c r="I50" s="9"/>
      <c r="J50" s="8"/>
      <c r="K50" s="9"/>
      <c r="L50" s="8"/>
      <c r="M50" s="9"/>
      <c r="N50" s="8"/>
      <c r="O50" s="8"/>
      <c r="P50" s="10"/>
      <c r="Q50" s="8"/>
      <c r="R50" s="6"/>
      <c r="S50" s="6"/>
      <c r="T50" s="6"/>
      <c r="U50" s="6"/>
      <c r="V50" s="6"/>
      <c r="W50" s="6"/>
      <c r="X50" s="6"/>
    </row>
    <row r="51" spans="1:24" s="7" customFormat="1" ht="12.75">
      <c r="A51" s="441"/>
      <c r="B51" s="410"/>
      <c r="C51" s="442"/>
      <c r="D51" s="435"/>
      <c r="F51" s="8"/>
      <c r="H51" s="8"/>
      <c r="I51" s="9"/>
      <c r="J51" s="8"/>
      <c r="K51" s="9"/>
      <c r="L51" s="8"/>
      <c r="M51" s="9"/>
      <c r="N51" s="8"/>
      <c r="O51" s="8"/>
      <c r="P51" s="10"/>
      <c r="Q51" s="8"/>
      <c r="R51" s="6"/>
      <c r="S51" s="6"/>
      <c r="T51" s="6"/>
      <c r="U51" s="6"/>
      <c r="V51" s="6"/>
      <c r="W51" s="6"/>
      <c r="X51" s="6"/>
    </row>
    <row r="52" spans="1:24" s="7" customFormat="1" ht="12.75">
      <c r="A52" s="441"/>
      <c r="B52" s="442"/>
      <c r="C52" s="442"/>
      <c r="D52" s="435"/>
      <c r="F52" s="8"/>
      <c r="H52" s="8"/>
      <c r="I52" s="9"/>
      <c r="J52" s="8"/>
      <c r="K52" s="9"/>
      <c r="L52" s="8"/>
      <c r="M52" s="9"/>
      <c r="N52" s="8"/>
      <c r="O52" s="8"/>
      <c r="P52" s="10"/>
      <c r="Q52" s="8"/>
      <c r="R52" s="6"/>
      <c r="S52" s="6"/>
      <c r="T52" s="6"/>
      <c r="U52" s="6"/>
      <c r="V52" s="6"/>
      <c r="W52" s="6"/>
      <c r="X52" s="6"/>
    </row>
    <row r="53" spans="1:24" s="7" customFormat="1" ht="12.75">
      <c r="A53" s="441"/>
      <c r="B53" s="410"/>
      <c r="C53" s="442"/>
      <c r="D53" s="435"/>
      <c r="F53" s="8"/>
      <c r="H53" s="8"/>
      <c r="I53" s="9"/>
      <c r="J53" s="8"/>
      <c r="K53" s="9"/>
      <c r="L53" s="8"/>
      <c r="M53" s="9"/>
      <c r="N53" s="8"/>
      <c r="O53" s="8"/>
      <c r="P53" s="10"/>
      <c r="Q53" s="8"/>
      <c r="R53" s="6"/>
      <c r="S53" s="6"/>
      <c r="T53" s="6"/>
      <c r="U53" s="6"/>
      <c r="V53" s="6"/>
      <c r="W53" s="6"/>
      <c r="X53" s="6"/>
    </row>
    <row r="54" spans="1:24" s="7" customFormat="1" ht="12.75">
      <c r="A54" s="441"/>
      <c r="B54" s="410"/>
      <c r="C54" s="442"/>
      <c r="D54" s="435"/>
      <c r="F54" s="8"/>
      <c r="H54" s="8"/>
      <c r="I54" s="9"/>
      <c r="J54" s="8"/>
      <c r="K54" s="9"/>
      <c r="L54" s="8"/>
      <c r="M54" s="9"/>
      <c r="N54" s="8"/>
      <c r="O54" s="8"/>
      <c r="P54" s="10"/>
      <c r="Q54" s="8"/>
      <c r="R54" s="6"/>
      <c r="S54" s="6"/>
      <c r="T54" s="6"/>
      <c r="U54" s="6"/>
      <c r="V54" s="6"/>
      <c r="W54" s="6"/>
      <c r="X54" s="6"/>
    </row>
  </sheetData>
  <sortState ref="A2:X42">
    <sortCondition descending="1" ref="P2:P42"/>
  </sortState>
  <printOptions horizontalCentered="1" gridLines="1"/>
  <pageMargins left="0" right="0" top="0.2" bottom="0.2" header="0.51" footer="0.51"/>
  <pageSetup paperSize="9" scale="80" fitToHeight="0" orientation="portrait" horizontalDpi="300" verticalDpi="300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21</vt:i4>
      </vt:variant>
    </vt:vector>
  </HeadingPairs>
  <TitlesOfParts>
    <vt:vector size="31" baseType="lpstr">
      <vt:lpstr>Jury</vt:lpstr>
      <vt:lpstr>EX AEQUO </vt:lpstr>
      <vt:lpstr>COTES</vt:lpstr>
      <vt:lpstr>Meilleures Perf.</vt:lpstr>
      <vt:lpstr>STAT</vt:lpstr>
      <vt:lpstr>EA-F Class</vt:lpstr>
      <vt:lpstr>EA-M Class</vt:lpstr>
      <vt:lpstr>PO-F Class</vt:lpstr>
      <vt:lpstr>PO-M Class</vt:lpstr>
      <vt:lpstr>Feuil1</vt:lpstr>
      <vt:lpstr>HAIES</vt:lpstr>
      <vt:lpstr>HAIES50</vt:lpstr>
      <vt:lpstr>HAIESPOF</vt:lpstr>
      <vt:lpstr>HAUT</vt:lpstr>
      <vt:lpstr>HAUTPOF</vt:lpstr>
      <vt:lpstr>COTES!ht</vt:lpstr>
      <vt:lpstr>'PO-F Class'!Impression_des_titres</vt:lpstr>
      <vt:lpstr>'PO-M Class'!Impression_des_titres</vt:lpstr>
      <vt:lpstr>MB</vt:lpstr>
      <vt:lpstr>MBPOF</vt:lpstr>
      <vt:lpstr>PENT</vt:lpstr>
      <vt:lpstr>PENTPOF</vt:lpstr>
      <vt:lpstr>COTES!TRIPLE</vt:lpstr>
      <vt:lpstr>VIT</vt:lpstr>
      <vt:lpstr>VITPOF</vt:lpstr>
      <vt:lpstr>VORT</vt:lpstr>
      <vt:lpstr>COTES!Zone_d_impression</vt:lpstr>
      <vt:lpstr>'EX AEQUO '!Zone_d_impression</vt:lpstr>
      <vt:lpstr>Jury!Zone_d_impression</vt:lpstr>
      <vt:lpstr>'PO-F Class'!Zone_d_impression</vt:lpstr>
      <vt:lpstr>'PO-M Class'!Zone_d_impression</vt:lpstr>
    </vt:vector>
  </TitlesOfParts>
  <Company>BEIERSDORF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BEIERSDORF</dc:creator>
  <cp:lastModifiedBy>s.gourdon</cp:lastModifiedBy>
  <cp:lastPrinted>2021-12-16T15:54:48Z</cp:lastPrinted>
  <dcterms:created xsi:type="dcterms:W3CDTF">1999-04-16T14:07:08Z</dcterms:created>
  <dcterms:modified xsi:type="dcterms:W3CDTF">2022-02-15T08:08:49Z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1318493015</vt:i4>
  </property>
  <property fmtid="{D5CDD505-2E9C-101B-9397-08002B2CF9AE}" pid="3" name="_EmailSubject">
    <vt:lpwstr>fichier excel pour résultats POM POF en gymnase</vt:lpwstr>
  </property>
  <property fmtid="{D5CDD505-2E9C-101B-9397-08002B2CF9AE}" pid="4" name="_AuthorEmail">
    <vt:lpwstr>druart.pierre@wanadoo.fr</vt:lpwstr>
  </property>
  <property fmtid="{D5CDD505-2E9C-101B-9397-08002B2CF9AE}" pid="5" name="_AuthorEmailDisplayName">
    <vt:lpwstr>Druart Liliane</vt:lpwstr>
  </property>
  <property fmtid="{D5CDD505-2E9C-101B-9397-08002B2CF9AE}" pid="6" name="_ReviewingToolsShownOnce">
    <vt:lpwstr/>
  </property>
</Properties>
</file>